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ec5151bbb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039b5fa78f5a412b"/>
    <x:sheet xmlns:r="http://schemas.openxmlformats.org/officeDocument/2006/relationships" name="داده‌ها" sheetId="2" r:id="R8b8460127d0e4958"/>
    <x:sheet xmlns:r="http://schemas.openxmlformats.org/officeDocument/2006/relationships" name="تحلیل" sheetId="3" r:id="R17e42df67cd44902"/>
    <x:sheet xmlns:r="http://schemas.openxmlformats.org/officeDocument/2006/relationships" name="پارامترها" sheetId="4" r:id="Rd002a1a02ef141cb"/>
    <x:sheet xmlns:r="http://schemas.openxmlformats.org/officeDocument/2006/relationships" name="راهنما" sheetId="5" r:id="Ree2e21b66bd14676"/>
    <x:sheet xmlns:r="http://schemas.openxmlformats.org/officeDocument/2006/relationships" name="ریزمواد" sheetId="6" r:id="Re691d13da5fc46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–"/>
    <x:numFmt numFmtId="201" formatCode="0.0%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201" fontId="2" fillId="4" borderId="0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201" fontId="6" fillId="7" borderId="0" xfId="0" applyNumberFormat="1" applyFont="1" applyFill="1" applyBorder="1" applyAlignment="1">
      <x:alignment horizontal="center" vertical="center"/>
    </x:xf>
    <x:xf numFmtId="201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2323a826f4f67" /><Relationship Type="http://schemas.openxmlformats.org/officeDocument/2006/relationships/theme" Target="/xl/theme/theme1.xml" Id="R6336b733541548a5" /><Relationship Type="http://schemas.openxmlformats.org/officeDocument/2006/relationships/sharedStrings" Target="/xl/sharedStrings.xml" Id="Ra3d00406c6654e2e" /><Relationship Type="http://schemas.openxmlformats.org/officeDocument/2006/relationships/worksheet" Target="/xl/worksheets/sheet1.xml" Id="R039b5fa78f5a412b" /><Relationship Type="http://schemas.openxmlformats.org/officeDocument/2006/relationships/worksheet" Target="/xl/worksheets/sheet2.xml" Id="R8b8460127d0e4958" /><Relationship Type="http://schemas.openxmlformats.org/officeDocument/2006/relationships/worksheet" Target="/xl/worksheets/sheet3.xml" Id="R17e42df67cd44902" /><Relationship Type="http://schemas.openxmlformats.org/officeDocument/2006/relationships/worksheet" Target="/xl/worksheets/sheet4.xml" Id="Rd002a1a02ef141cb" /><Relationship Type="http://schemas.openxmlformats.org/officeDocument/2006/relationships/worksheet" Target="/xl/worksheets/sheet5.xml" Id="Ree2e21b66bd14676" /><Relationship Type="http://schemas.openxmlformats.org/officeDocument/2006/relationships/worksheet" Target="/xl/worksheets/sheet6.xml" Id="Re691d13da5fc46e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bab5298c4854b22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هزینه متغیر</c:v>
          </c:tx>
          <c:cat>
            <c:strRef>
              <c:f>'تحلیل'!$B$9:$B$26</c:f>
              <c:strCache>
                <c:ptCount val="0"/>
              </c:strCache>
            </c:strRef>
          </c:cat>
          <c:val>
            <c:numRef>
              <c:f>'تحلیل'!$D$9:$D$26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حاشیه مشارکت</c:v>
          </c:tx>
          <c:cat>
            <c:strRef>
              <c:f>'تحلیل'!$B$9:$B$26</c:f>
              <c:strCache>
                <c:ptCount val="0"/>
              </c:strCache>
            </c:strRef>
          </c:cat>
          <c:val>
            <c:numRef>
              <c:f>'تحلیل'!$E$9:$E$26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ab5298c4854b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e5ac17140c413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6" t="str">
        <x:v>بهای تمام‌شده و قیمت‌گذاری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</x:row>
    <x:row r="3" ht="25" customHeight="1">
      <x:c r="A3" s="33" t="str">
        <x:v>صورت مواد چندسطحی به‌همراه سناریوی ساده سربه‌سر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</x:row>
    <x:row r="4" ht="25" customHeight="1"/>
    <x:row r="5" ht="31" customHeight="1">
      <x:c r="A5" s="47" t="str">
        <x:v>کد محصول</x:v>
      </x:c>
      <x:c r="B5" s="47"/>
      <x:c r="C5" s="47"/>
      <x:c r="D5" s="47" t="str">
        <x:v>میانگین بهای متغیر</x:v>
      </x:c>
      <x:c r="E5" s="47"/>
      <x:c r="F5" s="47"/>
      <x:c r="G5" s="47" t="str">
        <x:v>میانگین حاشیه مشارکت</x:v>
      </x:c>
      <x:c r="H5" s="47"/>
      <x:c r="I5" s="47"/>
      <x:c r="J5" s="47" t="str">
        <x:v>محصول با حاشیه منفی</x:v>
      </x:c>
      <x:c r="K5" s="47"/>
      <x:c r="L5" s="47"/>
    </x:row>
    <x:row r="6" ht="29" customHeight="1">
      <x:c r="A6" s="60" t="n">
        <x:f>COUNTA('داده‌ها'!A9:A26)</x:f>
        <x:v>18</x:v>
      </x:c>
      <x:c r="B6" s="55"/>
      <x:c r="C6" s="55"/>
      <x:c r="D6" s="60" t="n">
        <x:f>AVERAGE('داده‌ها'!J9:J26)</x:f>
        <x:v>2153938.222222222</x:v>
      </x:c>
      <x:c r="E6" s="55"/>
      <x:c r="F6" s="55"/>
      <x:c r="G6" s="62" t="n">
        <x:f>AVERAGE('داده‌ها'!L9:L26)</x:f>
        <x:v>0.26537611158619157</x:v>
      </x:c>
      <x:c r="H6" s="55"/>
      <x:c r="I6" s="55"/>
      <x:c r="J6" s="60" t="n">
        <x:f>COUNTIF('داده‌ها'!K9:K26,"&lt;0")</x:f>
        <x:v>3</x:v>
      </x:c>
      <x:c r="K6" s="55"/>
      <x:c r="L6" s="55"/>
    </x:row>
    <x:row r="7" ht="29" customHeight="1">
      <x:c r="A7" s="55"/>
      <x:c r="B7" s="55"/>
      <x:c r="C7" s="55"/>
      <x:c r="D7" s="55"/>
      <x:c r="E7" s="55"/>
      <x:c r="F7" s="55"/>
      <x:c r="G7" s="55"/>
      <x:c r="H7" s="55"/>
      <x:c r="I7" s="55"/>
      <x:c r="J7" s="55"/>
      <x:c r="K7" s="55"/>
      <x:c r="L7" s="55"/>
    </x:row>
    <x:row r="8" ht="29" customHeight="1">
      <x:c r="A8" s="55"/>
      <x:c r="B8" s="55"/>
      <x:c r="C8" s="55"/>
      <x:c r="D8" s="55"/>
      <x:c r="E8" s="55"/>
      <x:c r="F8" s="55"/>
      <x:c r="G8" s="55"/>
      <x:c r="H8" s="55"/>
      <x:c r="I8" s="55"/>
      <x:c r="J8" s="55"/>
      <x:c r="K8" s="55"/>
      <x:c r="L8" s="55"/>
    </x:row>
    <x:row r="9" ht="25" customHeight="1"/>
    <x:row r="10" ht="31" customHeight="1">
      <x:c r="A10" s="66" t="str">
        <x:v>تحلیل تصویری | شاخص‌ها از داده‌های ورودی محاسبه می‌شوند</x:v>
      </x:c>
      <x:c r="B10" s="66"/>
      <x:c r="C10" s="66"/>
      <x:c r="D10" s="66"/>
      <x:c r="E10" s="66"/>
      <x:c r="F10" s="66"/>
      <x:c r="G10" s="66"/>
      <x:c r="H10" s="66"/>
      <x:c r="I10" s="66"/>
      <x:c r="J10" s="66"/>
      <x:c r="K10" s="66"/>
      <x:c r="L10" s="66"/>
      <x:c r="M10" s="66"/>
      <x:c r="N10" s="66"/>
    </x:row>
    <x:row r="11" ht="25" customHeight="1"/>
    <x:row r="12" ht="31" customHeight="1">
      <x:c r="J12" s="114" t="str">
        <x:v>نکات مدیریتی</x:v>
      </x:c>
      <x:c r="K12" s="114"/>
      <x:c r="L12" s="114"/>
      <x:c r="M12" s="114"/>
      <x:c r="N12" s="114"/>
    </x:row>
    <x:row r="13" ht="25" customHeight="1"/>
    <x:row r="14" ht="27" customHeight="1">
      <x:c r="J14" s="105" t="str">
        <x:v>● ریزمواد برای هر محصول در برگه جداگانه قرار دارد.</x:v>
      </x:c>
      <x:c r="K14" s="105"/>
      <x:c r="L14" s="105"/>
      <x:c r="M14" s="105"/>
      <x:c r="N14" s="105"/>
    </x:row>
    <x:row r="15" ht="27" customHeight="1">
      <x:c r="J15" s="105"/>
      <x:c r="K15" s="105"/>
      <x:c r="L15" s="105"/>
      <x:c r="M15" s="105"/>
      <x:c r="N15" s="105"/>
    </x:row>
    <x:row r="16" ht="27" customHeight="1">
      <x:c r="J16" s="105"/>
      <x:c r="K16" s="105"/>
      <x:c r="L16" s="105"/>
      <x:c r="M16" s="105"/>
      <x:c r="N16" s="105"/>
    </x:row>
    <x:row r="17" ht="27" customHeight="1">
      <x:c r="J17" s="76"/>
      <x:c r="K17" s="76"/>
      <x:c r="L17" s="76"/>
      <x:c r="M17" s="76"/>
      <x:c r="N17" s="76"/>
    </x:row>
    <x:row r="18" ht="27" customHeight="1">
      <x:c r="J18" s="110" t="str">
        <x:v>● هزینه مواد با نرخ پرت تعدیل می‌شود.</x:v>
      </x:c>
      <x:c r="K18" s="110"/>
      <x:c r="L18" s="110"/>
      <x:c r="M18" s="110"/>
      <x:c r="N18" s="110"/>
    </x:row>
    <x:row r="19" ht="27" customHeight="1">
      <x:c r="J19" s="110"/>
      <x:c r="K19" s="110"/>
      <x:c r="L19" s="110"/>
      <x:c r="M19" s="110"/>
      <x:c r="N19" s="110"/>
    </x:row>
    <x:row r="20" ht="27" customHeight="1">
      <x:c r="J20" s="110"/>
      <x:c r="K20" s="110"/>
      <x:c r="L20" s="110"/>
      <x:c r="M20" s="110"/>
      <x:c r="N20" s="110"/>
    </x:row>
    <x:row r="21" ht="25" customHeight="1"/>
    <x:row r="22" ht="27" customHeight="1">
      <x:c r="J22" s="105" t="str">
        <x:v>● حاشیه مشارکت با سود خالص یکسان نیست.</x:v>
      </x:c>
      <x:c r="K22" s="105"/>
      <x:c r="L22" s="105"/>
      <x:c r="M22" s="105"/>
      <x:c r="N22" s="105"/>
    </x:row>
    <x:row r="23" ht="27" customHeight="1">
      <x:c r="J23" s="105"/>
      <x:c r="K23" s="105"/>
      <x:c r="L23" s="105"/>
      <x:c r="M23" s="105"/>
      <x:c r="N23" s="105"/>
    </x:row>
    <x:row r="24" ht="27" customHeight="1">
      <x:c r="J24" s="105"/>
      <x:c r="K24" s="105"/>
      <x:c r="L24" s="105"/>
      <x:c r="M24" s="105"/>
      <x:c r="N24" s="105"/>
    </x:row>
    <x:row r="25" ht="25" customHeight="1"/>
    <x:row r="26" ht="27" customHeight="1">
      <x:c r="J26" s="110" t="str">
        <x:v>● نقطه سربه‌سر فقط برای تک‌محصول محاسبه می‌شود.</x:v>
      </x:c>
      <x:c r="K26" s="110"/>
      <x:c r="L26" s="110"/>
      <x:c r="M26" s="110"/>
      <x:c r="N26" s="110"/>
    </x:row>
    <x:row r="27" ht="27" customHeight="1">
      <x:c r="J27" s="110"/>
      <x:c r="K27" s="110"/>
      <x:c r="L27" s="110"/>
      <x:c r="M27" s="110"/>
      <x:c r="N27" s="110"/>
    </x:row>
    <x:row r="28" ht="27" customHeight="1">
      <x:c r="J28" s="110"/>
      <x:c r="K28" s="110"/>
      <x:c r="L28" s="110"/>
      <x:c r="M28" s="110"/>
      <x:c r="N28" s="110"/>
    </x:row>
    <x:row r="29" ht="25" customHeight="1"/>
    <x:row r="30" ht="25" customHeight="1"/>
    <x:row r="31" ht="25" customHeight="1"/>
    <x:row r="32" ht="31" customHeight="1">
      <x:c r="A32" s="81" t="str">
        <x:v>نمونه مستقل آموزشی | داده‌ها فرضی هستند؛ این فایل سابقه اجرای سفارش کارفرما نیست.</x:v>
      </x:c>
      <x:c r="B32" s="81"/>
      <x:c r="C32" s="81"/>
      <x:c r="D32" s="81"/>
      <x:c r="E32" s="81"/>
      <x:c r="F32" s="81"/>
      <x:c r="G32" s="81"/>
      <x:c r="H32" s="81"/>
      <x:c r="I32" s="81"/>
      <x:c r="J32" s="81"/>
      <x:c r="K32" s="81"/>
      <x:c r="L32" s="81"/>
      <x:c r="M32" s="81"/>
      <x:c r="N32" s="81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b7e5ac17140c413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13" max="13" width="15" hidden="0" customWidth="1"/>
    <x:col min="1" max="1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5" customHeight="1">
      <x:c r="A1" s="26" t="str">
        <x:v>۰۵ | محاسبه بهای تمام‌شده و قیمت‌گذاری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5" customHeight="1">
      <x:c r="A3" s="33" t="str">
        <x:v>۱۸ محصول × ۴ قلم ماده | هزینه متغیر و نقطه سربه‌سر نمونه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کد محصول</x:v>
      </x:c>
      <x:c r="B8" s="6" t="str">
        <x:v>محصول</x:v>
      </x:c>
      <x:c r="C8" s="6" t="str">
        <x:v>قیمت فروش</x:v>
      </x:c>
      <x:c r="D8" s="6" t="str">
        <x:v>دستمزد واحد</x:v>
      </x:c>
      <x:c r="E8" s="6" t="str">
        <x:v>سربار متغیر واحد</x:v>
      </x:c>
      <x:c r="F8" s="6" t="str">
        <x:v>لجستیک واحد</x:v>
      </x:c>
      <x:c r="G8" s="6" t="str">
        <x:v>پرت مواد (%)</x:v>
      </x:c>
      <x:c r="H8" s="6" t="str">
        <x:v>بهای مواد</x:v>
      </x:c>
      <x:c r="I8" s="6" t="str">
        <x:v>مواد با پرت</x:v>
      </x:c>
      <x:c r="J8" s="6" t="str">
        <x:v>بهای کل متغیر</x:v>
      </x:c>
      <x:c r="K8" s="6" t="str">
        <x:v>حاشیه مشارکت</x:v>
      </x:c>
      <x:c r="L8" s="6" t="str">
        <x:v>درصد مشارکت</x:v>
      </x:c>
      <x:c r="M8" s="6" t="str">
        <x:v>تعداد سربه‌سر فرضی</x:v>
      </x:c>
    </x:row>
    <x:row r="9" ht="25" customHeight="1">
      <x:c r="A9" s="16" t="str">
        <x:v>PRD-001</x:v>
      </x:c>
      <x:c r="B9" s="16" t="str">
        <x:v>محصول نمونه 01</x:v>
      </x:c>
      <x:c r="C9" s="20" t="n">
        <x:v>4020000</x:v>
      </x:c>
      <x:c r="D9" s="20" t="n">
        <x:v>60000</x:v>
      </x:c>
      <x:c r="E9" s="20" t="n">
        <x:v>30000</x:v>
      </x:c>
      <x:c r="F9" s="20" t="n">
        <x:v>50000</x:v>
      </x:c>
      <x:c r="G9" s="16" t="n">
        <x:v>5</x:v>
      </x:c>
      <x:c r="H9" s="22" t="n">
        <x:f>SUMIF('ریزمواد'!$A$9:$A$80,A9,'ریزمواد'!$F$9:$F$80)</x:f>
        <x:v>2251600</x:v>
      </x:c>
      <x:c r="I9" s="22" t="n">
        <x:f>H9*(1+G9/100)</x:f>
        <x:v>2364180</x:v>
      </x:c>
      <x:c r="J9" s="22" t="n">
        <x:f>I9+D9+E9+F9</x:f>
        <x:v>2504180</x:v>
      </x:c>
      <x:c r="K9" s="22" t="n">
        <x:f>C9-J9</x:f>
        <x:v>1515820</x:v>
      </x:c>
      <x:c r="L9" s="38" t="n">
        <x:f>IFERROR(K9/C9,0)</x:f>
        <x:v>0.37706965174129353</x:v>
      </x:c>
      <x:c r="M9" s="18" t="n">
        <x:f>IF(K9&lt;=0,0,ROUNDUP('پارامترها'!$B$8/K9,0))</x:f>
        <x:v>63</x:v>
      </x:c>
    </x:row>
    <x:row r="10" ht="25" customHeight="1">
      <x:c r="A10" s="16" t="str">
        <x:v>PRD-002</x:v>
      </x:c>
      <x:c r="B10" s="16" t="str">
        <x:v>محصول نمونه 02</x:v>
      </x:c>
      <x:c r="C10" s="20" t="n">
        <x:v>2900000</x:v>
      </x:c>
      <x:c r="D10" s="20" t="n">
        <x:v>40000</x:v>
      </x:c>
      <x:c r="E10" s="20" t="n">
        <x:v>90000</x:v>
      </x:c>
      <x:c r="F10" s="20" t="n">
        <x:v>80000</x:v>
      </x:c>
      <x:c r="G10" s="16" t="n">
        <x:v>7</x:v>
      </x:c>
      <x:c r="H10" s="22" t="n">
        <x:f>SUMIF('ریزمواد'!$A$9:$A$80,A10,'ریزمواد'!$F$9:$F$80)</x:f>
        <x:v>1866000</x:v>
      </x:c>
      <x:c r="I10" s="22" t="n">
        <x:f>H10*(1+G10/100)</x:f>
        <x:v>1996620</x:v>
      </x:c>
      <x:c r="J10" s="22" t="n">
        <x:f>I10+D10+E10+F10</x:f>
        <x:v>2206620</x:v>
      </x:c>
      <x:c r="K10" s="22" t="n">
        <x:f>C10-J10</x:f>
        <x:v>693380</x:v>
      </x:c>
      <x:c r="L10" s="38" t="n">
        <x:f>IFERROR(K10/C10,0)</x:f>
        <x:v>0.23909655172413793</x:v>
      </x:c>
      <x:c r="M10" s="18" t="n">
        <x:f>IF(K10&lt;=0,0,ROUNDUP('پارامترها'!$B$8/K10,0))</x:f>
        <x:v>138</x:v>
      </x:c>
    </x:row>
    <x:row r="11" ht="25" customHeight="1">
      <x:c r="A11" s="16" t="str">
        <x:v>PRD-003</x:v>
      </x:c>
      <x:c r="B11" s="16" t="str">
        <x:v>محصول نمونه 03</x:v>
      </x:c>
      <x:c r="C11" s="20" t="n">
        <x:v>2650000</x:v>
      </x:c>
      <x:c r="D11" s="20" t="n">
        <x:v>30000</x:v>
      </x:c>
      <x:c r="E11" s="20" t="n">
        <x:v>50000</x:v>
      </x:c>
      <x:c r="F11" s="20" t="n">
        <x:v>50000</x:v>
      </x:c>
      <x:c r="G11" s="16" t="n">
        <x:v>2</x:v>
      </x:c>
      <x:c r="H11" s="22" t="n">
        <x:f>SUMIF('ریزمواد'!$A$9:$A$80,A11,'ریزمواد'!$F$9:$F$80)</x:f>
        <x:v>1563900</x:v>
      </x:c>
      <x:c r="I11" s="22" t="n">
        <x:f>H11*(1+G11/100)</x:f>
        <x:v>1595178</x:v>
      </x:c>
      <x:c r="J11" s="22" t="n">
        <x:f>I11+D11+E11+F11</x:f>
        <x:v>1725178</x:v>
      </x:c>
      <x:c r="K11" s="22" t="n">
        <x:f>C11-J11</x:f>
        <x:v>924822</x:v>
      </x:c>
      <x:c r="L11" s="38" t="n">
        <x:f>IFERROR(K11/C11,0)</x:f>
        <x:v>0.3489894339622642</x:v>
      </x:c>
      <x:c r="M11" s="18" t="n">
        <x:f>IF(K11&lt;=0,0,ROUNDUP('پارامترها'!$B$8/K11,0))</x:f>
        <x:v>103</x:v>
      </x:c>
    </x:row>
    <x:row r="12" ht="25" customHeight="1">
      <x:c r="A12" s="16" t="str">
        <x:v>PRD-004</x:v>
      </x:c>
      <x:c r="B12" s="16" t="str">
        <x:v>محصول نمونه 04</x:v>
      </x:c>
      <x:c r="C12" s="20" t="n">
        <x:v>3100000</x:v>
      </x:c>
      <x:c r="D12" s="20" t="n">
        <x:v>110000</x:v>
      </x:c>
      <x:c r="E12" s="20" t="n">
        <x:v>20000</x:v>
      </x:c>
      <x:c r="F12" s="20" t="n">
        <x:v>20000</x:v>
      </x:c>
      <x:c r="G12" s="16" t="n">
        <x:v>5</x:v>
      </x:c>
      <x:c r="H12" s="22" t="n">
        <x:f>SUMIF('ریزمواد'!$A$9:$A$80,A12,'ریزمواد'!$F$9:$F$80)</x:f>
        <x:v>2854700</x:v>
      </x:c>
      <x:c r="I12" s="22" t="n">
        <x:f>H12*(1+G12/100)</x:f>
        <x:v>2997435</x:v>
      </x:c>
      <x:c r="J12" s="22" t="n">
        <x:f>I12+D12+E12+F12</x:f>
        <x:v>3147435</x:v>
      </x:c>
      <x:c r="K12" s="22" t="n">
        <x:f>C12-J12</x:f>
        <x:v>-47435</x:v>
      </x:c>
      <x:c r="L12" s="38" t="n">
        <x:f>IFERROR(K12/C12,0)</x:f>
        <x:v>-0.015301612903225806</x:v>
      </x:c>
      <x:c r="M12" s="18" t="n">
        <x:f>IF(K12&lt;=0,0,ROUNDUP('پارامترها'!$B$8/K12,0))</x:f>
        <x:v>0</x:v>
      </x:c>
    </x:row>
    <x:row r="13" ht="25" customHeight="1">
      <x:c r="A13" s="16" t="str">
        <x:v>PRD-005</x:v>
      </x:c>
      <x:c r="B13" s="16" t="str">
        <x:v>محصول نمونه 05</x:v>
      </x:c>
      <x:c r="C13" s="20" t="n">
        <x:v>3450000</x:v>
      </x:c>
      <x:c r="D13" s="20" t="n">
        <x:v>90000</x:v>
      </x:c>
      <x:c r="E13" s="20" t="n">
        <x:v>30000</x:v>
      </x:c>
      <x:c r="F13" s="20" t="n">
        <x:v>80000</x:v>
      </x:c>
      <x:c r="G13" s="16" t="n">
        <x:v>3</x:v>
      </x:c>
      <x:c r="H13" s="22" t="n">
        <x:f>SUMIF('ریزمواد'!$A$9:$A$80,A13,'ریزمواد'!$F$9:$F$80)</x:f>
        <x:v>1725900</x:v>
      </x:c>
      <x:c r="I13" s="22" t="n">
        <x:f>H13*(1+G13/100)</x:f>
        <x:v>1777677</x:v>
      </x:c>
      <x:c r="J13" s="22" t="n">
        <x:f>I13+D13+E13+F13</x:f>
        <x:v>1977677</x:v>
      </x:c>
      <x:c r="K13" s="22" t="n">
        <x:f>C13-J13</x:f>
        <x:v>1472323</x:v>
      </x:c>
      <x:c r="L13" s="38" t="n">
        <x:f>IFERROR(K13/C13,0)</x:f>
        <x:v>0.42676028985507247</x:v>
      </x:c>
      <x:c r="M13" s="18" t="n">
        <x:f>IF(K13&lt;=0,0,ROUNDUP('پارامترها'!$B$8/K13,0))</x:f>
        <x:v>65</x:v>
      </x:c>
    </x:row>
    <x:row r="14" ht="25" customHeight="1">
      <x:c r="A14" s="16" t="str">
        <x:v>PRD-006</x:v>
      </x:c>
      <x:c r="B14" s="16" t="str">
        <x:v>محصول نمونه 06</x:v>
      </x:c>
      <x:c r="C14" s="20" t="n">
        <x:v>1590000</x:v>
      </x:c>
      <x:c r="D14" s="20" t="n">
        <x:v>120000</x:v>
      </x:c>
      <x:c r="E14" s="20" t="n">
        <x:v>50000</x:v>
      </x:c>
      <x:c r="F14" s="20" t="n">
        <x:v>20000</x:v>
      </x:c>
      <x:c r="G14" s="16" t="n">
        <x:v>0</x:v>
      </x:c>
      <x:c r="H14" s="22" t="n">
        <x:f>SUMIF('ریزمواد'!$A$9:$A$80,A14,'ریزمواد'!$F$9:$F$80)</x:f>
        <x:v>1382200</x:v>
      </x:c>
      <x:c r="I14" s="22" t="n">
        <x:f>H14*(1+G14/100)</x:f>
        <x:v>1382200</x:v>
      </x:c>
      <x:c r="J14" s="22" t="n">
        <x:f>I14+D14+E14+F14</x:f>
        <x:v>1572200</x:v>
      </x:c>
      <x:c r="K14" s="22" t="n">
        <x:f>C14-J14</x:f>
        <x:v>17800</x:v>
      </x:c>
      <x:c r="L14" s="38" t="n">
        <x:f>IFERROR(K14/C14,0)</x:f>
        <x:v>0.01119496855345912</x:v>
      </x:c>
      <x:c r="M14" s="18" t="n">
        <x:f>IF(K14&lt;=0,0,ROUNDUP('پارامترها'!$B$8/K14,0))</x:f>
        <x:v>5338</x:v>
      </x:c>
    </x:row>
    <x:row r="15" ht="25" customHeight="1">
      <x:c r="A15" s="16" t="str">
        <x:v>PRD-007</x:v>
      </x:c>
      <x:c r="B15" s="16" t="str">
        <x:v>محصول نمونه 07</x:v>
      </x:c>
      <x:c r="C15" s="20" t="n">
        <x:v>2730000</x:v>
      </x:c>
      <x:c r="D15" s="20" t="n">
        <x:v>30000</x:v>
      </x:c>
      <x:c r="E15" s="20" t="n">
        <x:v>110000</x:v>
      </x:c>
      <x:c r="F15" s="20" t="n">
        <x:v>10000</x:v>
      </x:c>
      <x:c r="G15" s="16" t="n">
        <x:v>3</x:v>
      </x:c>
      <x:c r="H15" s="22" t="n">
        <x:f>SUMIF('ریزمواد'!$A$9:$A$80,A15,'ریزمواد'!$F$9:$F$80)</x:f>
        <x:v>1703100</x:v>
      </x:c>
      <x:c r="I15" s="22" t="n">
        <x:f>H15*(1+G15/100)</x:f>
        <x:v>1754193</x:v>
      </x:c>
      <x:c r="J15" s="22" t="n">
        <x:f>I15+D15+E15+F15</x:f>
        <x:v>1904193</x:v>
      </x:c>
      <x:c r="K15" s="22" t="n">
        <x:f>C15-J15</x:f>
        <x:v>825807</x:v>
      </x:c>
      <x:c r="L15" s="38" t="n">
        <x:f>IFERROR(K15/C15,0)</x:f>
        <x:v>0.30249340659340657</x:v>
      </x:c>
      <x:c r="M15" s="18" t="n">
        <x:f>IF(K15&lt;=0,0,ROUNDUP('پارامترها'!$B$8/K15,0))</x:f>
        <x:v>116</x:v>
      </x:c>
    </x:row>
    <x:row r="16" ht="25" customHeight="1">
      <x:c r="A16" s="16" t="str">
        <x:v>PRD-008</x:v>
      </x:c>
      <x:c r="B16" s="16" t="str">
        <x:v>محصول نمونه 08</x:v>
      </x:c>
      <x:c r="C16" s="20" t="n">
        <x:v>3350000</x:v>
      </x:c>
      <x:c r="D16" s="20" t="n">
        <x:v>110000</x:v>
      </x:c>
      <x:c r="E16" s="20" t="n">
        <x:v>40000</x:v>
      </x:c>
      <x:c r="F16" s="20" t="n">
        <x:v>30000</x:v>
      </x:c>
      <x:c r="G16" s="16" t="n">
        <x:v>5</x:v>
      </x:c>
      <x:c r="H16" s="22" t="n">
        <x:f>SUMIF('ریزمواد'!$A$9:$A$80,A16,'ریزمواد'!$F$9:$F$80)</x:f>
        <x:v>3210400</x:v>
      </x:c>
      <x:c r="I16" s="22" t="n">
        <x:f>H16*(1+G16/100)</x:f>
        <x:v>3370920</x:v>
      </x:c>
      <x:c r="J16" s="22" t="n">
        <x:f>I16+D16+E16+F16</x:f>
        <x:v>3550920</x:v>
      </x:c>
      <x:c r="K16" s="22" t="n">
        <x:f>C16-J16</x:f>
        <x:v>-200920</x:v>
      </x:c>
      <x:c r="L16" s="38" t="n">
        <x:f>IFERROR(K16/C16,0)</x:f>
        <x:v>-0.05997611940298508</x:v>
      </x:c>
      <x:c r="M16" s="18" t="n">
        <x:f>IF(K16&lt;=0,0,ROUNDUP('پارامترها'!$B$8/K16,0))</x:f>
        <x:v>0</x:v>
      </x:c>
    </x:row>
    <x:row r="17" ht="25" customHeight="1">
      <x:c r="A17" s="16" t="str">
        <x:v>PRD-009</x:v>
      </x:c>
      <x:c r="B17" s="16" t="str">
        <x:v>محصول نمونه 09</x:v>
      </x:c>
      <x:c r="C17" s="20" t="n">
        <x:v>3240000</x:v>
      </x:c>
      <x:c r="D17" s="20" t="n">
        <x:v>70000</x:v>
      </x:c>
      <x:c r="E17" s="20" t="n">
        <x:v>40000</x:v>
      </x:c>
      <x:c r="F17" s="20" t="n">
        <x:v>10000</x:v>
      </x:c>
      <x:c r="G17" s="16" t="n">
        <x:v>5</x:v>
      </x:c>
      <x:c r="H17" s="22" t="n">
        <x:f>SUMIF('ریزمواد'!$A$9:$A$80,A17,'ریزمواد'!$F$9:$F$80)</x:f>
        <x:v>1771400</x:v>
      </x:c>
      <x:c r="I17" s="22" t="n">
        <x:f>H17*(1+G17/100)</x:f>
        <x:v>1859970</x:v>
      </x:c>
      <x:c r="J17" s="22" t="n">
        <x:f>I17+D17+E17+F17</x:f>
        <x:v>1979970</x:v>
      </x:c>
      <x:c r="K17" s="22" t="n">
        <x:f>C17-J17</x:f>
        <x:v>1260030</x:v>
      </x:c>
      <x:c r="L17" s="38" t="n">
        <x:f>IFERROR(K17/C17,0)</x:f>
        <x:v>0.38889814814814816</x:v>
      </x:c>
      <x:c r="M17" s="18" t="n">
        <x:f>IF(K17&lt;=0,0,ROUNDUP('پارامترها'!$B$8/K17,0))</x:f>
        <x:v>76</x:v>
      </x:c>
    </x:row>
    <x:row r="18" ht="25" customHeight="1">
      <x:c r="A18" s="16" t="str">
        <x:v>PRD-010</x:v>
      </x:c>
      <x:c r="B18" s="16" t="str">
        <x:v>محصول نمونه 10</x:v>
      </x:c>
      <x:c r="C18" s="20" t="n">
        <x:v>2460000</x:v>
      </x:c>
      <x:c r="D18" s="20" t="n">
        <x:v>100000</x:v>
      </x:c>
      <x:c r="E18" s="20" t="n">
        <x:v>110000</x:v>
      </x:c>
      <x:c r="F18" s="20" t="n">
        <x:v>40000</x:v>
      </x:c>
      <x:c r="G18" s="16" t="n">
        <x:v>5</x:v>
      </x:c>
      <x:c r="H18" s="22" t="n">
        <x:f>SUMIF('ریزمواد'!$A$9:$A$80,A18,'ریزمواد'!$F$9:$F$80)</x:f>
        <x:v>1812900</x:v>
      </x:c>
      <x:c r="I18" s="22" t="n">
        <x:f>H18*(1+G18/100)</x:f>
        <x:v>1903545</x:v>
      </x:c>
      <x:c r="J18" s="22" t="n">
        <x:f>I18+D18+E18+F18</x:f>
        <x:v>2153545</x:v>
      </x:c>
      <x:c r="K18" s="22" t="n">
        <x:f>C18-J18</x:f>
        <x:v>306455</x:v>
      </x:c>
      <x:c r="L18" s="38" t="n">
        <x:f>IFERROR(K18/C18,0)</x:f>
        <x:v>0.12457520325203252</x:v>
      </x:c>
      <x:c r="M18" s="18" t="n">
        <x:f>IF(K18&lt;=0,0,ROUNDUP('پارامترها'!$B$8/K18,0))</x:f>
        <x:v>310</x:v>
      </x:c>
    </x:row>
    <x:row r="19" ht="25" customHeight="1">
      <x:c r="A19" s="16" t="str">
        <x:v>PRD-011</x:v>
      </x:c>
      <x:c r="B19" s="16" t="str">
        <x:v>محصول نمونه 11</x:v>
      </x:c>
      <x:c r="C19" s="20" t="n">
        <x:v>4390000</x:v>
      </x:c>
      <x:c r="D19" s="20" t="n">
        <x:v>60000</x:v>
      </x:c>
      <x:c r="E19" s="20" t="n">
        <x:v>110000</x:v>
      </x:c>
      <x:c r="F19" s="20" t="n">
        <x:v>60000</x:v>
      </x:c>
      <x:c r="G19" s="16" t="n">
        <x:v>5</x:v>
      </x:c>
      <x:c r="H19" s="22" t="n">
        <x:f>SUMIF('ریزمواد'!$A$9:$A$80,A19,'ریزمواد'!$F$9:$F$80)</x:f>
        <x:v>1115600</x:v>
      </x:c>
      <x:c r="I19" s="22" t="n">
        <x:f>H19*(1+G19/100)</x:f>
        <x:v>1171380</x:v>
      </x:c>
      <x:c r="J19" s="22" t="n">
        <x:f>I19+D19+E19+F19</x:f>
        <x:v>1401380</x:v>
      </x:c>
      <x:c r="K19" s="22" t="n">
        <x:f>C19-J19</x:f>
        <x:v>2988620</x:v>
      </x:c>
      <x:c r="L19" s="38" t="n">
        <x:f>IFERROR(K19/C19,0)</x:f>
        <x:v>0.6807790432801822</x:v>
      </x:c>
      <x:c r="M19" s="18" t="n">
        <x:f>IF(K19&lt;=0,0,ROUNDUP('پارامترها'!$B$8/K19,0))</x:f>
        <x:v>32</x:v>
      </x:c>
    </x:row>
    <x:row r="20" ht="25" customHeight="1">
      <x:c r="A20" s="16" t="str">
        <x:v>PRD-012</x:v>
      </x:c>
      <x:c r="B20" s="16" t="str">
        <x:v>محصول نمونه 12</x:v>
      </x:c>
      <x:c r="C20" s="20" t="n">
        <x:v>2440000</x:v>
      </x:c>
      <x:c r="D20" s="20" t="n">
        <x:v>130000</x:v>
      </x:c>
      <x:c r="E20" s="20" t="n">
        <x:v>80000</x:v>
      </x:c>
      <x:c r="F20" s="20" t="n">
        <x:v>10000</x:v>
      </x:c>
      <x:c r="G20" s="16" t="n">
        <x:v>5</x:v>
      </x:c>
      <x:c r="H20" s="22" t="n">
        <x:f>SUMIF('ریزمواد'!$A$9:$A$80,A20,'ریزمواد'!$F$9:$F$80)</x:f>
        <x:v>1682000</x:v>
      </x:c>
      <x:c r="I20" s="22" t="n">
        <x:f>H20*(1+G20/100)</x:f>
        <x:v>1766100</x:v>
      </x:c>
      <x:c r="J20" s="22" t="n">
        <x:f>I20+D20+E20+F20</x:f>
        <x:v>1986100</x:v>
      </x:c>
      <x:c r="K20" s="22" t="n">
        <x:f>C20-J20</x:f>
        <x:v>453900</x:v>
      </x:c>
      <x:c r="L20" s="38" t="n">
        <x:f>IFERROR(K20/C20,0)</x:f>
        <x:v>0.18602459016393444</x:v>
      </x:c>
      <x:c r="M20" s="18" t="n">
        <x:f>IF(K20&lt;=0,0,ROUNDUP('پارامترها'!$B$8/K20,0))</x:f>
        <x:v>210</x:v>
      </x:c>
    </x:row>
    <x:row r="21" ht="25" customHeight="1">
      <x:c r="A21" s="16" t="str">
        <x:v>PRD-013</x:v>
      </x:c>
      <x:c r="B21" s="16" t="str">
        <x:v>محصول نمونه 13</x:v>
      </x:c>
      <x:c r="C21" s="20" t="n">
        <x:v>2270000</x:v>
      </x:c>
      <x:c r="D21" s="20" t="n">
        <x:v>70000</x:v>
      </x:c>
      <x:c r="E21" s="20" t="n">
        <x:v>20000</x:v>
      </x:c>
      <x:c r="F21" s="20" t="n">
        <x:v>70000</x:v>
      </x:c>
      <x:c r="G21" s="16" t="n">
        <x:v>3</x:v>
      </x:c>
      <x:c r="H21" s="22" t="n">
        <x:f>SUMIF('ریزمواد'!$A$9:$A$80,A21,'ریزمواد'!$F$9:$F$80)</x:f>
        <x:v>1492600</x:v>
      </x:c>
      <x:c r="I21" s="22" t="n">
        <x:f>H21*(1+G21/100)</x:f>
        <x:v>1537378</x:v>
      </x:c>
      <x:c r="J21" s="22" t="n">
        <x:f>I21+D21+E21+F21</x:f>
        <x:v>1697378</x:v>
      </x:c>
      <x:c r="K21" s="22" t="n">
        <x:f>C21-J21</x:f>
        <x:v>572622</x:v>
      </x:c>
      <x:c r="L21" s="38" t="n">
        <x:f>IFERROR(K21/C21,0)</x:f>
        <x:v>0.25225638766519826</x:v>
      </x:c>
      <x:c r="M21" s="18" t="n">
        <x:f>IF(K21&lt;=0,0,ROUNDUP('پارامترها'!$B$8/K21,0))</x:f>
        <x:v>166</x:v>
      </x:c>
    </x:row>
    <x:row r="22" ht="25" customHeight="1">
      <x:c r="A22" s="16" t="str">
        <x:v>PRD-014</x:v>
      </x:c>
      <x:c r="B22" s="16" t="str">
        <x:v>محصول نمونه 14</x:v>
      </x:c>
      <x:c r="C22" s="20" t="n">
        <x:v>2340000</x:v>
      </x:c>
      <x:c r="D22" s="20" t="n">
        <x:v>50000</x:v>
      </x:c>
      <x:c r="E22" s="20" t="n">
        <x:v>30000</x:v>
      </x:c>
      <x:c r="F22" s="20" t="n">
        <x:v>70000</x:v>
      </x:c>
      <x:c r="G22" s="16" t="n">
        <x:v>3</x:v>
      </x:c>
      <x:c r="H22" s="22" t="n">
        <x:f>SUMIF('ریزمواد'!$A$9:$A$80,A22,'ریزمواد'!$F$9:$F$80)</x:f>
        <x:v>1468800</x:v>
      </x:c>
      <x:c r="I22" s="22" t="n">
        <x:f>H22*(1+G22/100)</x:f>
        <x:v>1512864</x:v>
      </x:c>
      <x:c r="J22" s="22" t="n">
        <x:f>I22+D22+E22+F22</x:f>
        <x:v>1662864</x:v>
      </x:c>
      <x:c r="K22" s="22" t="n">
        <x:f>C22-J22</x:f>
        <x:v>677136</x:v>
      </x:c>
      <x:c r="L22" s="38" t="n">
        <x:f>IFERROR(K22/C22,0)</x:f>
        <x:v>0.289374358974359</x:v>
      </x:c>
      <x:c r="M22" s="18" t="n">
        <x:f>IF(K22&lt;=0,0,ROUNDUP('پارامترها'!$B$8/K22,0))</x:f>
        <x:v>141</x:v>
      </x:c>
    </x:row>
    <x:row r="23" ht="25" customHeight="1">
      <x:c r="A23" s="16" t="str">
        <x:v>PRD-015</x:v>
      </x:c>
      <x:c r="B23" s="16" t="str">
        <x:v>محصول نمونه 15</x:v>
      </x:c>
      <x:c r="C23" s="20" t="n">
        <x:v>4240000</x:v>
      </x:c>
      <x:c r="D23" s="20" t="n">
        <x:v>130000</x:v>
      </x:c>
      <x:c r="E23" s="20" t="n">
        <x:v>100000</x:v>
      </x:c>
      <x:c r="F23" s="20" t="n">
        <x:v>30000</x:v>
      </x:c>
      <x:c r="G23" s="16" t="n">
        <x:v>3</x:v>
      </x:c>
      <x:c r="H23" s="22" t="n">
        <x:f>SUMIF('ریزمواد'!$A$9:$A$80,A23,'ریزمواد'!$F$9:$F$80)</x:f>
        <x:v>2708500</x:v>
      </x:c>
      <x:c r="I23" s="22" t="n">
        <x:f>H23*(1+G23/100)</x:f>
        <x:v>2789755</x:v>
      </x:c>
      <x:c r="J23" s="22" t="n">
        <x:f>I23+D23+E23+F23</x:f>
        <x:v>3049755</x:v>
      </x:c>
      <x:c r="K23" s="22" t="n">
        <x:f>C23-J23</x:f>
        <x:v>1190245</x:v>
      </x:c>
      <x:c r="L23" s="38" t="n">
        <x:f>IFERROR(K23/C23,0)</x:f>
        <x:v>0.28071816037735847</x:v>
      </x:c>
      <x:c r="M23" s="18" t="n">
        <x:f>IF(K23&lt;=0,0,ROUNDUP('پارامترها'!$B$8/K23,0))</x:f>
        <x:v>80</x:v>
      </x:c>
    </x:row>
    <x:row r="24" ht="25" customHeight="1">
      <x:c r="A24" s="16" t="str">
        <x:v>PRD-016</x:v>
      </x:c>
      <x:c r="B24" s="16" t="str">
        <x:v>محصول نمونه 16</x:v>
      </x:c>
      <x:c r="C24" s="20" t="n">
        <x:v>1740000</x:v>
      </x:c>
      <x:c r="D24" s="20" t="n">
        <x:v>120000</x:v>
      </x:c>
      <x:c r="E24" s="20" t="n">
        <x:v>90000</x:v>
      </x:c>
      <x:c r="F24" s="20" t="n">
        <x:v>60000</x:v>
      </x:c>
      <x:c r="G24" s="16" t="n">
        <x:v>3</x:v>
      </x:c>
      <x:c r="H24" s="22" t="n">
        <x:f>SUMIF('ریزمواد'!$A$9:$A$80,A24,'ریزمواد'!$F$9:$F$80)</x:f>
        <x:v>1438100</x:v>
      </x:c>
      <x:c r="I24" s="22" t="n">
        <x:f>H24*(1+G24/100)</x:f>
        <x:v>1481243</x:v>
      </x:c>
      <x:c r="J24" s="22" t="n">
        <x:f>I24+D24+E24+F24</x:f>
        <x:v>1751243</x:v>
      </x:c>
      <x:c r="K24" s="22" t="n">
        <x:f>C24-J24</x:f>
        <x:v>-11243</x:v>
      </x:c>
      <x:c r="L24" s="38" t="n">
        <x:f>IFERROR(K24/C24,0)</x:f>
        <x:v>-0.006461494252873563</x:v>
      </x:c>
      <x:c r="M24" s="18" t="n">
        <x:f>IF(K24&lt;=0,0,ROUNDUP('پارامترها'!$B$8/K24,0))</x:f>
        <x:v>0</x:v>
      </x:c>
    </x:row>
    <x:row r="25" ht="25" customHeight="1">
      <x:c r="A25" s="16" t="str">
        <x:v>PRD-017</x:v>
      </x:c>
      <x:c r="B25" s="16" t="str">
        <x:v>محصول نمونه 17</x:v>
      </x:c>
      <x:c r="C25" s="20" t="n">
        <x:v>4190000</x:v>
      </x:c>
      <x:c r="D25" s="20" t="n">
        <x:v>130000</x:v>
      </x:c>
      <x:c r="E25" s="20" t="n">
        <x:v>70000</x:v>
      </x:c>
      <x:c r="F25" s="20" t="n">
        <x:v>10000</x:v>
      </x:c>
      <x:c r="G25" s="16" t="n">
        <x:v>3</x:v>
      </x:c>
      <x:c r="H25" s="22" t="n">
        <x:f>SUMIF('ریزمواد'!$A$9:$A$80,A25,'ریزمواد'!$F$9:$F$80)</x:f>
        <x:v>3145000</x:v>
      </x:c>
      <x:c r="I25" s="22" t="n">
        <x:f>H25*(1+G25/100)</x:f>
        <x:v>3239350</x:v>
      </x:c>
      <x:c r="J25" s="22" t="n">
        <x:f>I25+D25+E25+F25</x:f>
        <x:v>3449350</x:v>
      </x:c>
      <x:c r="K25" s="22" t="n">
        <x:f>C25-J25</x:f>
        <x:v>740650</x:v>
      </x:c>
      <x:c r="L25" s="38" t="n">
        <x:f>IFERROR(K25/C25,0)</x:f>
        <x:v>0.17676610978520285</x:v>
      </x:c>
      <x:c r="M25" s="18" t="n">
        <x:f>IF(K25&lt;=0,0,ROUNDUP('پارامترها'!$B$8/K25,0))</x:f>
        <x:v>129</x:v>
      </x:c>
    </x:row>
    <x:row r="26" ht="25" customHeight="1">
      <x:c r="A26" s="16" t="str">
        <x:v>PRD-018</x:v>
      </x:c>
      <x:c r="B26" s="16" t="str">
        <x:v>محصول نمونه 18</x:v>
      </x:c>
      <x:c r="C26" s="20" t="n">
        <x:v>4640000</x:v>
      </x:c>
      <x:c r="D26" s="20" t="n">
        <x:v>70000</x:v>
      </x:c>
      <x:c r="E26" s="20" t="n">
        <x:v>50000</x:v>
      </x:c>
      <x:c r="F26" s="20" t="n">
        <x:v>20000</x:v>
      </x:c>
      <x:c r="G26" s="16" t="n">
        <x:v>0</x:v>
      </x:c>
      <x:c r="H26" s="22" t="n">
        <x:f>SUMIF('ریزمواد'!$A$9:$A$80,A26,'ریزمواد'!$F$9:$F$80)</x:f>
        <x:v>910900</x:v>
      </x:c>
      <x:c r="I26" s="22" t="n">
        <x:f>H26*(1+G26/100)</x:f>
        <x:v>910900</x:v>
      </x:c>
      <x:c r="J26" s="22" t="n">
        <x:f>I26+D26+E26+F26</x:f>
        <x:v>1050900</x:v>
      </x:c>
      <x:c r="K26" s="22" t="n">
        <x:f>C26-J26</x:f>
        <x:v>3589100</x:v>
      </x:c>
      <x:c r="L26" s="38" t="n">
        <x:f>IFERROR(K26/C26,0)</x:f>
        <x:v>0.7735129310344827</x:v>
      </x:c>
      <x:c r="M26" s="18" t="n">
        <x:f>IF(K26&lt;=0,0,ROUNDUP('پارامترها'!$B$8/K26,0))</x:f>
        <x:v>27</x:v>
      </x:c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M2"/>
    <x:mergeCell ref="A3:M3"/>
  </x:mergeCells>
  <x:conditionalFormatting sqref="K9:K2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1" max="1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مقایسه هزینه و قیمت محصولات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توجه: در مدل، سربار متغیر و دستمزد مستقیماً بر واحد محصول اعمال می‌شوند.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کد</x:v>
      </x:c>
      <x:c r="B8" s="6" t="str">
        <x:v>نام</x:v>
      </x:c>
      <x:c r="C8" s="6" t="str">
        <x:v>بهای مواد</x:v>
      </x:c>
      <x:c r="D8" s="6" t="str">
        <x:v>بهای کل متغیر</x:v>
      </x:c>
      <x:c r="E8" s="6" t="str">
        <x:v>حاشیه مشارکت</x:v>
      </x:c>
    </x:row>
    <x:row r="9" ht="25" customHeight="1">
      <x:c r="A9" s="13" t="str">
        <x:v>PRD-001</x:v>
      </x:c>
      <x:c r="B9" s="13" t="str">
        <x:v>محصول نمونه 01</x:v>
      </x:c>
      <x:c r="C9" s="22" t="n">
        <x:f>'داده‌ها'!H9</x:f>
        <x:v>2251600</x:v>
      </x:c>
      <x:c r="D9" s="22" t="n">
        <x:f>'داده‌ها'!J9</x:f>
        <x:v>2504180</x:v>
      </x:c>
      <x:c r="E9" s="22" t="n">
        <x:f>'داده‌ها'!K9</x:f>
        <x:v>1515820</x:v>
      </x:c>
    </x:row>
    <x:row r="10" ht="25" customHeight="1">
      <x:c r="A10" s="13" t="str">
        <x:v>PRD-002</x:v>
      </x:c>
      <x:c r="B10" s="13" t="str">
        <x:v>محصول نمونه 02</x:v>
      </x:c>
      <x:c r="C10" s="22" t="n">
        <x:f>'داده‌ها'!H10</x:f>
        <x:v>1866000</x:v>
      </x:c>
      <x:c r="D10" s="22" t="n">
        <x:f>'داده‌ها'!J10</x:f>
        <x:v>2206620</x:v>
      </x:c>
      <x:c r="E10" s="22" t="n">
        <x:f>'داده‌ها'!K10</x:f>
        <x:v>693380</x:v>
      </x:c>
    </x:row>
    <x:row r="11" ht="25" customHeight="1">
      <x:c r="A11" s="13" t="str">
        <x:v>PRD-003</x:v>
      </x:c>
      <x:c r="B11" s="13" t="str">
        <x:v>محصول نمونه 03</x:v>
      </x:c>
      <x:c r="C11" s="22" t="n">
        <x:f>'داده‌ها'!H11</x:f>
        <x:v>1563900</x:v>
      </x:c>
      <x:c r="D11" s="22" t="n">
        <x:f>'داده‌ها'!J11</x:f>
        <x:v>1725178</x:v>
      </x:c>
      <x:c r="E11" s="22" t="n">
        <x:f>'داده‌ها'!K11</x:f>
        <x:v>924822</x:v>
      </x:c>
    </x:row>
    <x:row r="12" ht="25" customHeight="1">
      <x:c r="A12" s="13" t="str">
        <x:v>PRD-004</x:v>
      </x:c>
      <x:c r="B12" s="13" t="str">
        <x:v>محصول نمونه 04</x:v>
      </x:c>
      <x:c r="C12" s="22" t="n">
        <x:f>'داده‌ها'!H12</x:f>
        <x:v>2854700</x:v>
      </x:c>
      <x:c r="D12" s="22" t="n">
        <x:f>'داده‌ها'!J12</x:f>
        <x:v>3147435</x:v>
      </x:c>
      <x:c r="E12" s="22" t="n">
        <x:f>'داده‌ها'!K12</x:f>
        <x:v>-47435</x:v>
      </x:c>
    </x:row>
    <x:row r="13" ht="25" customHeight="1">
      <x:c r="A13" s="13" t="str">
        <x:v>PRD-005</x:v>
      </x:c>
      <x:c r="B13" s="13" t="str">
        <x:v>محصول نمونه 05</x:v>
      </x:c>
      <x:c r="C13" s="22" t="n">
        <x:f>'داده‌ها'!H13</x:f>
        <x:v>1725900</x:v>
      </x:c>
      <x:c r="D13" s="22" t="n">
        <x:f>'داده‌ها'!J13</x:f>
        <x:v>1977677</x:v>
      </x:c>
      <x:c r="E13" s="22" t="n">
        <x:f>'داده‌ها'!K13</x:f>
        <x:v>1472323</x:v>
      </x:c>
    </x:row>
    <x:row r="14" ht="25" customHeight="1">
      <x:c r="A14" s="13" t="str">
        <x:v>PRD-006</x:v>
      </x:c>
      <x:c r="B14" s="13" t="str">
        <x:v>محصول نمونه 06</x:v>
      </x:c>
      <x:c r="C14" s="22" t="n">
        <x:f>'داده‌ها'!H14</x:f>
        <x:v>1382200</x:v>
      </x:c>
      <x:c r="D14" s="22" t="n">
        <x:f>'داده‌ها'!J14</x:f>
        <x:v>1572200</x:v>
      </x:c>
      <x:c r="E14" s="22" t="n">
        <x:f>'داده‌ها'!K14</x:f>
        <x:v>17800</x:v>
      </x:c>
    </x:row>
    <x:row r="15" ht="25" customHeight="1">
      <x:c r="A15" s="13" t="str">
        <x:v>PRD-007</x:v>
      </x:c>
      <x:c r="B15" s="13" t="str">
        <x:v>محصول نمونه 07</x:v>
      </x:c>
      <x:c r="C15" s="22" t="n">
        <x:f>'داده‌ها'!H15</x:f>
        <x:v>1703100</x:v>
      </x:c>
      <x:c r="D15" s="22" t="n">
        <x:f>'داده‌ها'!J15</x:f>
        <x:v>1904193</x:v>
      </x:c>
      <x:c r="E15" s="22" t="n">
        <x:f>'داده‌ها'!K15</x:f>
        <x:v>825807</x:v>
      </x:c>
    </x:row>
    <x:row r="16" ht="25" customHeight="1">
      <x:c r="A16" s="13" t="str">
        <x:v>PRD-008</x:v>
      </x:c>
      <x:c r="B16" s="13" t="str">
        <x:v>محصول نمونه 08</x:v>
      </x:c>
      <x:c r="C16" s="22" t="n">
        <x:f>'داده‌ها'!H16</x:f>
        <x:v>3210400</x:v>
      </x:c>
      <x:c r="D16" s="22" t="n">
        <x:f>'داده‌ها'!J16</x:f>
        <x:v>3550920</x:v>
      </x:c>
      <x:c r="E16" s="22" t="n">
        <x:f>'داده‌ها'!K16</x:f>
        <x:v>-200920</x:v>
      </x:c>
    </x:row>
    <x:row r="17" ht="25" customHeight="1">
      <x:c r="A17" s="13" t="str">
        <x:v>PRD-009</x:v>
      </x:c>
      <x:c r="B17" s="13" t="str">
        <x:v>محصول نمونه 09</x:v>
      </x:c>
      <x:c r="C17" s="22" t="n">
        <x:f>'داده‌ها'!H17</x:f>
        <x:v>1771400</x:v>
      </x:c>
      <x:c r="D17" s="22" t="n">
        <x:f>'داده‌ها'!J17</x:f>
        <x:v>1979970</x:v>
      </x:c>
      <x:c r="E17" s="22" t="n">
        <x:f>'داده‌ها'!K17</x:f>
        <x:v>1260030</x:v>
      </x:c>
    </x:row>
    <x:row r="18" ht="25" customHeight="1">
      <x:c r="A18" s="13" t="str">
        <x:v>PRD-010</x:v>
      </x:c>
      <x:c r="B18" s="13" t="str">
        <x:v>محصول نمونه 10</x:v>
      </x:c>
      <x:c r="C18" s="22" t="n">
        <x:f>'داده‌ها'!H18</x:f>
        <x:v>1812900</x:v>
      </x:c>
      <x:c r="D18" s="22" t="n">
        <x:f>'داده‌ها'!J18</x:f>
        <x:v>2153545</x:v>
      </x:c>
      <x:c r="E18" s="22" t="n">
        <x:f>'داده‌ها'!K18</x:f>
        <x:v>306455</x:v>
      </x:c>
    </x:row>
    <x:row r="19" ht="25" customHeight="1">
      <x:c r="A19" s="13" t="str">
        <x:v>PRD-011</x:v>
      </x:c>
      <x:c r="B19" s="13" t="str">
        <x:v>محصول نمونه 11</x:v>
      </x:c>
      <x:c r="C19" s="22" t="n">
        <x:f>'داده‌ها'!H19</x:f>
        <x:v>1115600</x:v>
      </x:c>
      <x:c r="D19" s="22" t="n">
        <x:f>'داده‌ها'!J19</x:f>
        <x:v>1401380</x:v>
      </x:c>
      <x:c r="E19" s="22" t="n">
        <x:f>'داده‌ها'!K19</x:f>
        <x:v>2988620</x:v>
      </x:c>
    </x:row>
    <x:row r="20" ht="25" customHeight="1">
      <x:c r="A20" s="13" t="str">
        <x:v>PRD-012</x:v>
      </x:c>
      <x:c r="B20" s="13" t="str">
        <x:v>محصول نمونه 12</x:v>
      </x:c>
      <x:c r="C20" s="22" t="n">
        <x:f>'داده‌ها'!H20</x:f>
        <x:v>1682000</x:v>
      </x:c>
      <x:c r="D20" s="22" t="n">
        <x:f>'داده‌ها'!J20</x:f>
        <x:v>1986100</x:v>
      </x:c>
      <x:c r="E20" s="22" t="n">
        <x:f>'داده‌ها'!K20</x:f>
        <x:v>453900</x:v>
      </x:c>
    </x:row>
    <x:row r="21" ht="25" customHeight="1">
      <x:c r="A21" s="13" t="str">
        <x:v>PRD-013</x:v>
      </x:c>
      <x:c r="B21" s="13" t="str">
        <x:v>محصول نمونه 13</x:v>
      </x:c>
      <x:c r="C21" s="22" t="n">
        <x:f>'داده‌ها'!H21</x:f>
        <x:v>1492600</x:v>
      </x:c>
      <x:c r="D21" s="22" t="n">
        <x:f>'داده‌ها'!J21</x:f>
        <x:v>1697378</x:v>
      </x:c>
      <x:c r="E21" s="22" t="n">
        <x:f>'داده‌ها'!K21</x:f>
        <x:v>572622</x:v>
      </x:c>
    </x:row>
    <x:row r="22" ht="25" customHeight="1">
      <x:c r="A22" s="13" t="str">
        <x:v>PRD-014</x:v>
      </x:c>
      <x:c r="B22" s="13" t="str">
        <x:v>محصول نمونه 14</x:v>
      </x:c>
      <x:c r="C22" s="22" t="n">
        <x:f>'داده‌ها'!H22</x:f>
        <x:v>1468800</x:v>
      </x:c>
      <x:c r="D22" s="22" t="n">
        <x:f>'داده‌ها'!J22</x:f>
        <x:v>1662864</x:v>
      </x:c>
      <x:c r="E22" s="22" t="n">
        <x:f>'داده‌ها'!K22</x:f>
        <x:v>677136</x:v>
      </x:c>
    </x:row>
    <x:row r="23" ht="25" customHeight="1">
      <x:c r="A23" s="13" t="str">
        <x:v>PRD-015</x:v>
      </x:c>
      <x:c r="B23" s="13" t="str">
        <x:v>محصول نمونه 15</x:v>
      </x:c>
      <x:c r="C23" s="22" t="n">
        <x:f>'داده‌ها'!H23</x:f>
        <x:v>2708500</x:v>
      </x:c>
      <x:c r="D23" s="22" t="n">
        <x:f>'داده‌ها'!J23</x:f>
        <x:v>3049755</x:v>
      </x:c>
      <x:c r="E23" s="22" t="n">
        <x:f>'داده‌ها'!K23</x:f>
        <x:v>1190245</x:v>
      </x:c>
    </x:row>
    <x:row r="24" ht="25" customHeight="1">
      <x:c r="A24" s="13" t="str">
        <x:v>PRD-016</x:v>
      </x:c>
      <x:c r="B24" s="13" t="str">
        <x:v>محصول نمونه 16</x:v>
      </x:c>
      <x:c r="C24" s="22" t="n">
        <x:f>'داده‌ها'!H24</x:f>
        <x:v>1438100</x:v>
      </x:c>
      <x:c r="D24" s="22" t="n">
        <x:f>'داده‌ها'!J24</x:f>
        <x:v>1751243</x:v>
      </x:c>
      <x:c r="E24" s="22" t="n">
        <x:f>'داده‌ها'!K24</x:f>
        <x:v>-11243</x:v>
      </x:c>
    </x:row>
    <x:row r="25" ht="25" customHeight="1">
      <x:c r="A25" s="13" t="str">
        <x:v>PRD-017</x:v>
      </x:c>
      <x:c r="B25" s="13" t="str">
        <x:v>محصول نمونه 17</x:v>
      </x:c>
      <x:c r="C25" s="22" t="n">
        <x:f>'داده‌ها'!H25</x:f>
        <x:v>3145000</x:v>
      </x:c>
      <x:c r="D25" s="22" t="n">
        <x:f>'داده‌ها'!J25</x:f>
        <x:v>3449350</x:v>
      </x:c>
      <x:c r="E25" s="22" t="n">
        <x:f>'داده‌ها'!K25</x:f>
        <x:v>740650</x:v>
      </x:c>
    </x:row>
    <x:row r="26" ht="25" customHeight="1">
      <x:c r="A26" s="13" t="str">
        <x:v>PRD-018</x:v>
      </x:c>
      <x:c r="B26" s="13" t="str">
        <x:v>محصول نمونه 18</x:v>
      </x:c>
      <x:c r="C26" s="22" t="n">
        <x:f>'داده‌ها'!H26</x:f>
        <x:v>910900</x:v>
      </x:c>
      <x:c r="D26" s="22" t="n">
        <x:f>'داده‌ها'!J26</x:f>
        <x:v>1050900</x:v>
      </x:c>
      <x:c r="E26" s="22" t="n">
        <x:f>'داده‌ها'!K26</x:f>
        <x:v>3589100</x:v>
      </x:c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6" t="str">
        <x:v>پارامترها | قیمت‌گذاری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خانه‌های آبی قابل ویرایش هستند؛ تغییر آن‌ها باید در نتایج فرمول‌ها منعکس شود.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هزینه ثابت سناریو</x:v>
      </x:c>
      <x:c r="B8" s="41" t="n">
        <x:v>95000000</x:v>
      </x:c>
      <x:c r="C8" t="str">
        <x:v>تومان | برای بررسی هر محصول به‌تنهایی</x:v>
      </x:c>
    </x:row>
    <x:row r="9" ht="25" customHeight="1">
      <x:c r="A9" t="str">
        <x:v>افق تحلیل</x:v>
      </x:c>
      <x:c r="B9" s="41" t="str">
        <x:v>یک دوره نمونه</x:v>
      </x:c>
      <x:c r="C9" t="str">
        <x:v>هزینه ثابت فقط به یک محصول فرضی نسبت داده می‌شود</x:v>
      </x:c>
    </x:row>
    <x:row r="10" ht="25" customHeight="1">
      <x:c r="A10" t="str">
        <x:v>نوع سود</x:v>
      </x:c>
      <x:c r="B10" s="41" t="str">
        <x:v>حاشیه مشارکت</x:v>
      </x:c>
      <x:c r="C10" t="str">
        <x:v>نه سود خالص حسابداری</x:v>
      </x:c>
    </x:row>
    <x:row r="11" ht="25" customHeight="1"/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6" t="str">
        <x:v>راهنمای بهای محصول</x:v>
      </x:c>
      <x:c r="B1" s="26"/>
      <x:c r="C1" s="26"/>
      <x:c r="D1" s="26"/>
      <x:c r="E1" s="26"/>
      <x:c r="F1" s="26"/>
      <x:c r="G1" s="26"/>
      <x:c r="H1" s="26"/>
    </x:row>
    <x:row r="2" ht="25" customHeight="1">
      <x:c r="A2" s="26"/>
      <x:c r="B2" s="26"/>
      <x:c r="C2" s="26"/>
      <x:c r="D2" s="26"/>
      <x:c r="E2" s="26"/>
      <x:c r="F2" s="26"/>
      <x:c r="G2" s="26"/>
      <x:c r="H2" s="26"/>
    </x:row>
    <x:row r="3" ht="25" customHeight="1">
      <x:c r="A3" s="33" t="str">
        <x:v>محصولات، قیمت‌ها و مواد کاملاً آزمایشی هستند.</x:v>
      </x:c>
      <x:c r="B3" s="33"/>
      <x:c r="C3" s="33"/>
      <x:c r="D3" s="33"/>
      <x:c r="E3" s="33"/>
      <x:c r="F3" s="33"/>
      <x:c r="G3" s="33"/>
      <x:c r="H3" s="33"/>
    </x:row>
    <x:row r="4" ht="25" customHeight="1"/>
    <x:row r="5" ht="25" customHeight="1"/>
    <x:row r="6" ht="31" customHeight="1">
      <x:c r="A6" s="86" t="str">
        <x:v>راهنمای کاربری و شفافیت نمونه</x:v>
      </x:c>
      <x:c r="B6" s="86"/>
      <x:c r="C6" s="86"/>
      <x:c r="D6" s="86"/>
      <x:c r="E6" s="86"/>
      <x:c r="F6" s="86"/>
      <x:c r="G6" s="86"/>
      <x:c r="H6" s="86"/>
    </x:row>
    <x:row r="7" ht="25" customHeight="1"/>
    <x:row r="8" ht="31" customHeight="1">
      <x:c r="A8" s="93" t="str">
        <x:v>منطق صورت‌مواد</x:v>
      </x:c>
      <x:c r="B8" s="93"/>
      <x:c r="C8" s="93"/>
      <x:c r="D8" s="93"/>
      <x:c r="E8" s="93"/>
      <x:c r="F8" s="93"/>
      <x:c r="G8" s="93"/>
      <x:c r="H8" s="93"/>
    </x:row>
    <x:row r="9" ht="27" customHeight="1">
      <x:c r="A9" s="99" t="str">
        <x:v>برای هر محصول ۴ ریزماده وجود دارد؛ هزینه مواد با جمع مقدار مصرف ضرب‌در بهای واحد محاسبه می‌شود.</x:v>
      </x:c>
      <x:c r="B9" s="99"/>
      <x:c r="C9" s="99"/>
      <x:c r="D9" s="99"/>
      <x:c r="E9" s="99"/>
      <x:c r="F9" s="99"/>
      <x:c r="G9" s="99"/>
      <x:c r="H9" s="99"/>
    </x:row>
    <x:row r="10" ht="27" customHeight="1">
      <x:c r="A10" s="99"/>
      <x:c r="B10" s="99"/>
      <x:c r="C10" s="99"/>
      <x:c r="D10" s="99"/>
      <x:c r="E10" s="99"/>
      <x:c r="F10" s="99"/>
      <x:c r="G10" s="99"/>
      <x:c r="H10" s="99"/>
    </x:row>
    <x:row r="11" ht="25" customHeight="1"/>
    <x:row r="12" ht="31" customHeight="1">
      <x:c r="A12" s="93" t="str">
        <x:v>هزینه نهایی</x:v>
      </x:c>
      <x:c r="B12" s="93"/>
      <x:c r="C12" s="93"/>
      <x:c r="D12" s="93"/>
      <x:c r="E12" s="93"/>
      <x:c r="F12" s="93"/>
      <x:c r="G12" s="93"/>
      <x:c r="H12" s="93"/>
    </x:row>
    <x:row r="13" ht="27" customHeight="1">
      <x:c r="A13" s="99" t="str">
        <x:v>بهای متغیر واحد = هزینه مواد با پرت + دستمزد + سربار متغیر + لجستیک.</x:v>
      </x:c>
      <x:c r="B13" s="99"/>
      <x:c r="C13" s="99"/>
      <x:c r="D13" s="99"/>
      <x:c r="E13" s="99"/>
      <x:c r="F13" s="99"/>
      <x:c r="G13" s="99"/>
      <x:c r="H13" s="99"/>
    </x:row>
    <x:row r="14" ht="27" customHeight="1">
      <x:c r="A14" s="99"/>
      <x:c r="B14" s="99"/>
      <x:c r="C14" s="99"/>
      <x:c r="D14" s="99"/>
      <x:c r="E14" s="99"/>
      <x:c r="F14" s="99"/>
      <x:c r="G14" s="99"/>
      <x:c r="H14" s="99"/>
    </x:row>
    <x:row r="15" ht="25" customHeight="1"/>
    <x:row r="16" ht="31" customHeight="1">
      <x:c r="A16" s="93" t="str">
        <x:v>حاشیه مشارکت</x:v>
      </x:c>
      <x:c r="B16" s="93"/>
      <x:c r="C16" s="93"/>
      <x:c r="D16" s="93"/>
      <x:c r="E16" s="93"/>
      <x:c r="F16" s="93"/>
      <x:c r="G16" s="93"/>
      <x:c r="H16" s="93"/>
    </x:row>
    <x:row r="17" ht="27" customHeight="1">
      <x:c r="A17" s="99" t="str">
        <x:v>حاشیه مشارکت = قیمت فروش − بهای متغیر. این شاخص سود نهایی پس از هزینه‌های ثابت نیست.</x:v>
      </x:c>
      <x:c r="B17" s="99"/>
      <x:c r="C17" s="99"/>
      <x:c r="D17" s="99"/>
      <x:c r="E17" s="99"/>
      <x:c r="F17" s="99"/>
      <x:c r="G17" s="99"/>
      <x:c r="H17" s="99"/>
    </x:row>
    <x:row r="18" ht="27" customHeight="1">
      <x:c r="A18" s="99"/>
      <x:c r="B18" s="99"/>
      <x:c r="C18" s="99"/>
      <x:c r="D18" s="99"/>
      <x:c r="E18" s="99"/>
      <x:c r="F18" s="99"/>
      <x:c r="G18" s="99"/>
      <x:c r="H18" s="99"/>
    </x:row>
    <x:row r="19" ht="25" customHeight="1"/>
    <x:row r="20" ht="31" customHeight="1">
      <x:c r="A20" s="93" t="str">
        <x:v>سربه‌سر سناریویی</x:v>
      </x:c>
      <x:c r="B20" s="93"/>
      <x:c r="C20" s="93"/>
      <x:c r="D20" s="93"/>
      <x:c r="E20" s="93"/>
      <x:c r="F20" s="93"/>
      <x:c r="G20" s="93"/>
      <x:c r="H20" s="93"/>
    </x:row>
    <x:row r="21" ht="27" customHeight="1">
      <x:c r="A21" s="99" t="str">
        <x:v>تعداد سربه‌سر = گردکردن به بالا(هزینه ثابت سناریو / حاشیه مشارکت مثبت). فرض شده فقط یک محصول فروخته می‌شود.</x:v>
      </x:c>
      <x:c r="B21" s="99"/>
      <x:c r="C21" s="99"/>
      <x:c r="D21" s="99"/>
      <x:c r="E21" s="99"/>
      <x:c r="F21" s="99"/>
      <x:c r="G21" s="99"/>
      <x:c r="H21" s="99"/>
    </x:row>
    <x:row r="22" ht="27" customHeight="1">
      <x:c r="A22" s="99"/>
      <x:c r="B22" s="99"/>
      <x:c r="C22" s="99"/>
      <x:c r="D22" s="99"/>
      <x:c r="E22" s="99"/>
      <x:c r="F22" s="99"/>
      <x:c r="G22" s="99"/>
      <x:c r="H22" s="99"/>
    </x:row>
    <x:row r="23" ht="25" customHeight="1"/>
    <x:row r="24" ht="31" customHeight="1">
      <x:c r="A24" s="93" t="str">
        <x:v>تست پذیرش</x:v>
      </x:c>
      <x:c r="B24" s="93"/>
      <x:c r="C24" s="93"/>
      <x:c r="D24" s="93"/>
      <x:c r="E24" s="93"/>
      <x:c r="F24" s="93"/>
      <x:c r="G24" s="93"/>
      <x:c r="H24" s="93"/>
    </x:row>
    <x:row r="25" ht="27" customHeight="1">
      <x:c r="A25" s="99" t="str">
        <x:v>بهای یکی از مواد در برگه ریزمواد را افزایش دهید؛ بهای محصول، حاشیه و مقدار سربه‌سر باید تغییر کند.</x:v>
      </x:c>
      <x:c r="B25" s="99"/>
      <x:c r="C25" s="99"/>
      <x:c r="D25" s="99"/>
      <x:c r="E25" s="99"/>
      <x:c r="F25" s="99"/>
      <x:c r="G25" s="99"/>
      <x:c r="H25" s="99"/>
    </x:row>
    <x:row r="26" ht="27" customHeight="1">
      <x:c r="A26" s="99"/>
      <x:c r="B26" s="99"/>
      <x:c r="C26" s="99"/>
      <x:c r="D26" s="99"/>
      <x:c r="E26" s="99"/>
      <x:c r="F26" s="99"/>
      <x:c r="G26" s="99"/>
      <x:c r="H26" s="99"/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5" customHeight="1">
      <x:c r="A1" s="26" t="str">
        <x:v>ریزمواد و صورت‌مصرف هر محصول</x:v>
      </x:c>
      <x:c r="B1" s="26"/>
      <x:c r="C1" s="26"/>
      <x:c r="D1" s="26"/>
      <x:c r="E1" s="26"/>
      <x:c r="F1" s="26"/>
      <x:c r="G1" s="26"/>
    </x:row>
    <x:row r="2" ht="25" customHeight="1">
      <x:c r="A2" s="26"/>
      <x:c r="B2" s="26"/>
      <x:c r="C2" s="26"/>
      <x:c r="D2" s="26"/>
      <x:c r="E2" s="26"/>
      <x:c r="F2" s="26"/>
      <x:c r="G2" s="26"/>
    </x:row>
    <x:row r="3" ht="25" customHeight="1">
      <x:c r="A3" s="33" t="str">
        <x:v>۴ ماده برای هر محصول | بدون قیمت‌نامه رسمی، مقادیر کاملاً ساختگی</x:v>
      </x:c>
      <x:c r="B3" s="33"/>
      <x:c r="C3" s="33"/>
      <x:c r="D3" s="33"/>
      <x:c r="E3" s="33"/>
      <x:c r="F3" s="33"/>
      <x:c r="G3" s="33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 محصول</x:v>
      </x:c>
      <x:c r="B8" s="6" t="str">
        <x:v>عنوان ماده</x:v>
      </x:c>
      <x:c r="C8" s="6" t="str">
        <x:v>مصرف هر محصول</x:v>
      </x:c>
      <x:c r="D8" s="6" t="str">
        <x:v>واحد</x:v>
      </x:c>
      <x:c r="E8" s="6" t="str">
        <x:v>بهای واحد</x:v>
      </x:c>
      <x:c r="F8" s="6" t="str">
        <x:v>هزینه ماده</x:v>
      </x:c>
      <x:c r="G8" s="6" t="str">
        <x:v>کنترل</x:v>
      </x:c>
    </x:row>
    <x:row r="9" ht="25" customHeight="1">
      <x:c r="A9" s="16" t="str">
        <x:v>PRD-001</x:v>
      </x:c>
      <x:c r="B9" s="16" t="str">
        <x:v>ماده نمونه 1</x:v>
      </x:c>
      <x:c r="C9" s="16" t="n">
        <x:v>0.45</x:v>
      </x:c>
      <x:c r="D9" s="16" t="str">
        <x:v>واحد</x:v>
      </x:c>
      <x:c r="E9" s="20" t="n">
        <x:v>350000</x:v>
      </x:c>
      <x:c r="F9" s="22" t="n">
        <x:f>C9*E9</x:f>
        <x:v>157500</x:v>
      </x:c>
      <x:c r="G9" s="18" t="str">
        <x:f>IF(OR(C9&lt;0,E9&lt;0),"بازبینی","تأیید")</x:f>
        <x:v>تأیید</x:v>
      </x:c>
    </x:row>
    <x:row r="10" ht="25" customHeight="1">
      <x:c r="A10" s="16" t="str">
        <x:v>PRD-001</x:v>
      </x:c>
      <x:c r="B10" s="16" t="str">
        <x:v>ماده نمونه 2</x:v>
      </x:c>
      <x:c r="C10" s="16" t="n">
        <x:v>1.56</x:v>
      </x:c>
      <x:c r="D10" s="16" t="str">
        <x:v>واحد</x:v>
      </x:c>
      <x:c r="E10" s="20" t="n">
        <x:v>520000</x:v>
      </x:c>
      <x:c r="F10" s="22" t="n">
        <x:f>C10*E10</x:f>
        <x:v>811200</x:v>
      </x:c>
      <x:c r="G10" s="18" t="str">
        <x:f>IF(OR(C10&lt;0,E10&lt;0),"بازبینی","تأیید")</x:f>
        <x:v>تأیید</x:v>
      </x:c>
    </x:row>
    <x:row r="11" ht="25" customHeight="1">
      <x:c r="A11" s="16" t="str">
        <x:v>PRD-001</x:v>
      </x:c>
      <x:c r="B11" s="16" t="str">
        <x:v>ماده نمونه 3</x:v>
      </x:c>
      <x:c r="C11" s="16" t="n">
        <x:v>1.83</x:v>
      </x:c>
      <x:c r="D11" s="16" t="str">
        <x:v>واحد</x:v>
      </x:c>
      <x:c r="E11" s="20" t="n">
        <x:v>270000</x:v>
      </x:c>
      <x:c r="F11" s="22" t="n">
        <x:f>C11*E11</x:f>
        <x:v>494100</x:v>
      </x:c>
      <x:c r="G11" s="18" t="str">
        <x:f>IF(OR(C11&lt;0,E11&lt;0),"بازبینی","تأیید")</x:f>
        <x:v>تأیید</x:v>
      </x:c>
    </x:row>
    <x:row r="12" ht="25" customHeight="1">
      <x:c r="A12" s="16" t="str">
        <x:v>PRD-001</x:v>
      </x:c>
      <x:c r="B12" s="16" t="str">
        <x:v>ماده نمونه 4</x:v>
      </x:c>
      <x:c r="C12" s="16" t="n">
        <x:v>2.32</x:v>
      </x:c>
      <x:c r="D12" s="16" t="str">
        <x:v>واحد</x:v>
      </x:c>
      <x:c r="E12" s="20" t="n">
        <x:v>340000</x:v>
      </x:c>
      <x:c r="F12" s="22" t="n">
        <x:f>C12*E12</x:f>
        <x:v>788800</x:v>
      </x:c>
      <x:c r="G12" s="18" t="str">
        <x:f>IF(OR(C12&lt;0,E12&lt;0),"بازبینی","تأیید")</x:f>
        <x:v>تأیید</x:v>
      </x:c>
    </x:row>
    <x:row r="13" ht="25" customHeight="1">
      <x:c r="A13" s="16" t="str">
        <x:v>PRD-002</x:v>
      </x:c>
      <x:c r="B13" s="16" t="str">
        <x:v>ماده نمونه 1</x:v>
      </x:c>
      <x:c r="C13" s="16" t="n">
        <x:v>1.49</x:v>
      </x:c>
      <x:c r="D13" s="16" t="str">
        <x:v>واحد</x:v>
      </x:c>
      <x:c r="E13" s="20" t="n">
        <x:v>270000</x:v>
      </x:c>
      <x:c r="F13" s="22" t="n">
        <x:f>C13*E13</x:f>
        <x:v>402300</x:v>
      </x:c>
      <x:c r="G13" s="18" t="str">
        <x:f>IF(OR(C13&lt;0,E13&lt;0),"بازبینی","تأیید")</x:f>
        <x:v>تأیید</x:v>
      </x:c>
    </x:row>
    <x:row r="14" ht="25" customHeight="1">
      <x:c r="A14" s="16" t="str">
        <x:v>PRD-002</x:v>
      </x:c>
      <x:c r="B14" s="16" t="str">
        <x:v>ماده نمونه 2</x:v>
      </x:c>
      <x:c r="C14" s="16" t="n">
        <x:v>1.59</x:v>
      </x:c>
      <x:c r="D14" s="16" t="str">
        <x:v>واحد</x:v>
      </x:c>
      <x:c r="E14" s="20" t="n">
        <x:v>490000</x:v>
      </x:c>
      <x:c r="F14" s="22" t="n">
        <x:f>C14*E14</x:f>
        <x:v>779100</x:v>
      </x:c>
      <x:c r="G14" s="18" t="str">
        <x:f>IF(OR(C14&lt;0,E14&lt;0),"بازبینی","تأیید")</x:f>
        <x:v>تأیید</x:v>
      </x:c>
    </x:row>
    <x:row r="15" ht="25" customHeight="1">
      <x:c r="A15" s="16" t="str">
        <x:v>PRD-002</x:v>
      </x:c>
      <x:c r="B15" s="16" t="str">
        <x:v>ماده نمونه 3</x:v>
      </x:c>
      <x:c r="C15" s="16" t="n">
        <x:v>0.97</x:v>
      </x:c>
      <x:c r="D15" s="16" t="str">
        <x:v>واحد</x:v>
      </x:c>
      <x:c r="E15" s="20" t="n">
        <x:v>180000</x:v>
      </x:c>
      <x:c r="F15" s="22" t="n">
        <x:f>C15*E15</x:f>
        <x:v>174600</x:v>
      </x:c>
      <x:c r="G15" s="18" t="str">
        <x:f>IF(OR(C15&lt;0,E15&lt;0),"بازبینی","تأیید")</x:f>
        <x:v>تأیید</x:v>
      </x:c>
    </x:row>
    <x:row r="16" ht="25" customHeight="1">
      <x:c r="A16" s="16" t="str">
        <x:v>PRD-002</x:v>
      </x:c>
      <x:c r="B16" s="16" t="str">
        <x:v>ماده نمونه 4</x:v>
      </x:c>
      <x:c r="C16" s="16" t="n">
        <x:v>3</x:v>
      </x:c>
      <x:c r="D16" s="16" t="str">
        <x:v>واحد</x:v>
      </x:c>
      <x:c r="E16" s="20" t="n">
        <x:v>170000</x:v>
      </x:c>
      <x:c r="F16" s="22" t="n">
        <x:f>C16*E16</x:f>
        <x:v>510000</x:v>
      </x:c>
      <x:c r="G16" s="18" t="str">
        <x:f>IF(OR(C16&lt;0,E16&lt;0),"بازبینی","تأیید")</x:f>
        <x:v>تأیید</x:v>
      </x:c>
    </x:row>
    <x:row r="17" ht="25" customHeight="1">
      <x:c r="A17" s="16" t="str">
        <x:v>PRD-003</x:v>
      </x:c>
      <x:c r="B17" s="16" t="str">
        <x:v>ماده نمونه 1</x:v>
      </x:c>
      <x:c r="C17" s="16" t="n">
        <x:v>2.44</x:v>
      </x:c>
      <x:c r="D17" s="16" t="str">
        <x:v>واحد</x:v>
      </x:c>
      <x:c r="E17" s="20" t="n">
        <x:v>180000</x:v>
      </x:c>
      <x:c r="F17" s="22" t="n">
        <x:f>C17*E17</x:f>
        <x:v>439200</x:v>
      </x:c>
      <x:c r="G17" s="18" t="str">
        <x:f>IF(OR(C17&lt;0,E17&lt;0),"بازبینی","تأیید")</x:f>
        <x:v>تأیید</x:v>
      </x:c>
    </x:row>
    <x:row r="18" ht="25" customHeight="1">
      <x:c r="A18" s="16" t="str">
        <x:v>PRD-003</x:v>
      </x:c>
      <x:c r="B18" s="16" t="str">
        <x:v>ماده نمونه 2</x:v>
      </x:c>
      <x:c r="C18" s="16" t="n">
        <x:v>1.34</x:v>
      </x:c>
      <x:c r="D18" s="16" t="str">
        <x:v>واحد</x:v>
      </x:c>
      <x:c r="E18" s="20" t="n">
        <x:v>280000</x:v>
      </x:c>
      <x:c r="F18" s="22" t="n">
        <x:f>C18*E18</x:f>
        <x:v>375200</x:v>
      </x:c>
      <x:c r="G18" s="18" t="str">
        <x:f>IF(OR(C18&lt;0,E18&lt;0),"بازبینی","تأیید")</x:f>
        <x:v>تأیید</x:v>
      </x:c>
    </x:row>
    <x:row r="19" ht="25" customHeight="1">
      <x:c r="A19" s="16" t="str">
        <x:v>PRD-003</x:v>
      </x:c>
      <x:c r="B19" s="16" t="str">
        <x:v>ماده نمونه 3</x:v>
      </x:c>
      <x:c r="C19" s="16" t="n">
        <x:v>0.53</x:v>
      </x:c>
      <x:c r="D19" s="16" t="str">
        <x:v>واحد</x:v>
      </x:c>
      <x:c r="E19" s="20" t="n">
        <x:v>240000</x:v>
      </x:c>
      <x:c r="F19" s="22" t="n">
        <x:f>C19*E19</x:f>
        <x:v>127200</x:v>
      </x:c>
      <x:c r="G19" s="18" t="str">
        <x:f>IF(OR(C19&lt;0,E19&lt;0),"بازبینی","تأیید")</x:f>
        <x:v>تأیید</x:v>
      </x:c>
    </x:row>
    <x:row r="20" ht="25" customHeight="1">
      <x:c r="A20" s="16" t="str">
        <x:v>PRD-003</x:v>
      </x:c>
      <x:c r="B20" s="16" t="str">
        <x:v>ماده نمونه 4</x:v>
      </x:c>
      <x:c r="C20" s="16" t="n">
        <x:v>1.27</x:v>
      </x:c>
      <x:c r="D20" s="16" t="str">
        <x:v>واحد</x:v>
      </x:c>
      <x:c r="E20" s="20" t="n">
        <x:v>490000</x:v>
      </x:c>
      <x:c r="F20" s="22" t="n">
        <x:f>C20*E20</x:f>
        <x:v>622300</x:v>
      </x:c>
      <x:c r="G20" s="18" t="str">
        <x:f>IF(OR(C20&lt;0,E20&lt;0),"بازبینی","تأیید")</x:f>
        <x:v>تأیید</x:v>
      </x:c>
    </x:row>
    <x:row r="21" ht="25" customHeight="1">
      <x:c r="A21" s="16" t="str">
        <x:v>PRD-004</x:v>
      </x:c>
      <x:c r="B21" s="16" t="str">
        <x:v>ماده نمونه 1</x:v>
      </x:c>
      <x:c r="C21" s="16" t="n">
        <x:v>1.53</x:v>
      </x:c>
      <x:c r="D21" s="16" t="str">
        <x:v>واحد</x:v>
      </x:c>
      <x:c r="E21" s="20" t="n">
        <x:v>420000</x:v>
      </x:c>
      <x:c r="F21" s="22" t="n">
        <x:f>C21*E21</x:f>
        <x:v>642600</x:v>
      </x:c>
      <x:c r="G21" s="18" t="str">
        <x:f>IF(OR(C21&lt;0,E21&lt;0),"بازبینی","تأیید")</x:f>
        <x:v>تأیید</x:v>
      </x:c>
    </x:row>
    <x:row r="22" ht="25" customHeight="1">
      <x:c r="A22" s="16" t="str">
        <x:v>PRD-004</x:v>
      </x:c>
      <x:c r="B22" s="16" t="str">
        <x:v>ماده نمونه 2</x:v>
      </x:c>
      <x:c r="C22" s="16" t="n">
        <x:v>1.46</x:v>
      </x:c>
      <x:c r="D22" s="16" t="str">
        <x:v>واحد</x:v>
      </x:c>
      <x:c r="E22" s="20" t="n">
        <x:v>440000</x:v>
      </x:c>
      <x:c r="F22" s="22" t="n">
        <x:f>C22*E22</x:f>
        <x:v>642400</x:v>
      </x:c>
      <x:c r="G22" s="18" t="str">
        <x:f>IF(OR(C22&lt;0,E22&lt;0),"بازبینی","تأیید")</x:f>
        <x:v>تأیید</x:v>
      </x:c>
    </x:row>
    <x:row r="23" ht="25" customHeight="1">
      <x:c r="A23" s="16" t="str">
        <x:v>PRD-004</x:v>
      </x:c>
      <x:c r="B23" s="16" t="str">
        <x:v>ماده نمونه 3</x:v>
      </x:c>
      <x:c r="C23" s="16" t="n">
        <x:v>0.99</x:v>
      </x:c>
      <x:c r="D23" s="16" t="str">
        <x:v>واحد</x:v>
      </x:c>
      <x:c r="E23" s="20" t="n">
        <x:v>410000</x:v>
      </x:c>
      <x:c r="F23" s="22" t="n">
        <x:f>C23*E23</x:f>
        <x:v>405900</x:v>
      </x:c>
      <x:c r="G23" s="18" t="str">
        <x:f>IF(OR(C23&lt;0,E23&lt;0),"بازبینی","تأیید")</x:f>
        <x:v>تأیید</x:v>
      </x:c>
    </x:row>
    <x:row r="24" ht="25" customHeight="1">
      <x:c r="A24" s="16" t="str">
        <x:v>PRD-004</x:v>
      </x:c>
      <x:c r="B24" s="16" t="str">
        <x:v>ماده نمونه 4</x:v>
      </x:c>
      <x:c r="C24" s="16" t="n">
        <x:v>2.53</x:v>
      </x:c>
      <x:c r="D24" s="16" t="str">
        <x:v>واحد</x:v>
      </x:c>
      <x:c r="E24" s="20" t="n">
        <x:v>460000</x:v>
      </x:c>
      <x:c r="F24" s="22" t="n">
        <x:f>C24*E24</x:f>
        <x:v>1163800</x:v>
      </x:c>
      <x:c r="G24" s="18" t="str">
        <x:f>IF(OR(C24&lt;0,E24&lt;0),"بازبینی","تأیید")</x:f>
        <x:v>تأیید</x:v>
      </x:c>
    </x:row>
    <x:row r="25" ht="25" customHeight="1">
      <x:c r="A25" s="16" t="str">
        <x:v>PRD-005</x:v>
      </x:c>
      <x:c r="B25" s="16" t="str">
        <x:v>ماده نمونه 1</x:v>
      </x:c>
      <x:c r="C25" s="16" t="n">
        <x:v>1.95</x:v>
      </x:c>
      <x:c r="D25" s="16" t="str">
        <x:v>واحد</x:v>
      </x:c>
      <x:c r="E25" s="20" t="n">
        <x:v>470000</x:v>
      </x:c>
      <x:c r="F25" s="22" t="n">
        <x:f>C25*E25</x:f>
        <x:v>916500</x:v>
      </x:c>
      <x:c r="G25" s="18" t="str">
        <x:f>IF(OR(C25&lt;0,E25&lt;0),"بازبینی","تأیید")</x:f>
        <x:v>تأیید</x:v>
      </x:c>
    </x:row>
    <x:row r="26" ht="25" customHeight="1">
      <x:c r="A26" s="16" t="str">
        <x:v>PRD-005</x:v>
      </x:c>
      <x:c r="B26" s="16" t="str">
        <x:v>ماده نمونه 2</x:v>
      </x:c>
      <x:c r="C26" s="16" t="n">
        <x:v>1.08</x:v>
      </x:c>
      <x:c r="D26" s="16" t="str">
        <x:v>واحد</x:v>
      </x:c>
      <x:c r="E26" s="20" t="n">
        <x:v>590000</x:v>
      </x:c>
      <x:c r="F26" s="22" t="n">
        <x:f>C26*E26</x:f>
        <x:v>637200</x:v>
      </x:c>
      <x:c r="G26" s="18" t="str">
        <x:f>IF(OR(C26&lt;0,E26&lt;0),"بازبینی","تأیید")</x:f>
        <x:v>تأیید</x:v>
      </x:c>
    </x:row>
    <x:row r="27" ht="25" customHeight="1">
      <x:c r="A27" s="16" t="str">
        <x:v>PRD-005</x:v>
      </x:c>
      <x:c r="B27" s="16" t="str">
        <x:v>ماده نمونه 3</x:v>
      </x:c>
      <x:c r="C27" s="16" t="n">
        <x:v>1.29</x:v>
      </x:c>
      <x:c r="D27" s="16" t="str">
        <x:v>واحد</x:v>
      </x:c>
      <x:c r="E27" s="20" t="n">
        <x:v>80000</x:v>
      </x:c>
      <x:c r="F27" s="22" t="n">
        <x:f>C27*E27</x:f>
        <x:v>103200</x:v>
      </x:c>
      <x:c r="G27" s="18" t="str">
        <x:f>IF(OR(C27&lt;0,E27&lt;0),"بازبینی","تأیید")</x:f>
        <x:v>تأیید</x:v>
      </x:c>
    </x:row>
    <x:row r="28" ht="25" customHeight="1">
      <x:c r="A28" s="16" t="str">
        <x:v>PRD-005</x:v>
      </x:c>
      <x:c r="B28" s="16" t="str">
        <x:v>ماده نمونه 4</x:v>
      </x:c>
      <x:c r="C28" s="16" t="n">
        <x:v>0.3</x:v>
      </x:c>
      <x:c r="D28" s="16" t="str">
        <x:v>واحد</x:v>
      </x:c>
      <x:c r="E28" s="20" t="n">
        <x:v>230000</x:v>
      </x:c>
      <x:c r="F28" s="22" t="n">
        <x:f>C28*E28</x:f>
        <x:v>69000</x:v>
      </x:c>
      <x:c r="G28" s="18" t="str">
        <x:f>IF(OR(C28&lt;0,E28&lt;0),"بازبینی","تأیید")</x:f>
        <x:v>تأیید</x:v>
      </x:c>
    </x:row>
    <x:row r="29" ht="25" customHeight="1">
      <x:c r="A29" s="16" t="str">
        <x:v>PRD-006</x:v>
      </x:c>
      <x:c r="B29" s="16" t="str">
        <x:v>ماده نمونه 1</x:v>
      </x:c>
      <x:c r="C29" s="16" t="n">
        <x:v>0.33</x:v>
      </x:c>
      <x:c r="D29" s="16" t="str">
        <x:v>واحد</x:v>
      </x:c>
      <x:c r="E29" s="20" t="n">
        <x:v>400000</x:v>
      </x:c>
      <x:c r="F29" s="22" t="n">
        <x:f>C29*E29</x:f>
        <x:v>132000</x:v>
      </x:c>
      <x:c r="G29" s="18" t="str">
        <x:f>IF(OR(C29&lt;0,E29&lt;0),"بازبینی","تأیید")</x:f>
        <x:v>تأیید</x:v>
      </x:c>
    </x:row>
    <x:row r="30" ht="25" customHeight="1">
      <x:c r="A30" s="16" t="str">
        <x:v>PRD-006</x:v>
      </x:c>
      <x:c r="B30" s="16" t="str">
        <x:v>ماده نمونه 2</x:v>
      </x:c>
      <x:c r="C30" s="16" t="n">
        <x:v>0.58</x:v>
      </x:c>
      <x:c r="D30" s="16" t="str">
        <x:v>واحد</x:v>
      </x:c>
      <x:c r="E30" s="20" t="n">
        <x:v>80000</x:v>
      </x:c>
      <x:c r="F30" s="22" t="n">
        <x:f>C30*E30</x:f>
        <x:v>46400</x:v>
      </x:c>
      <x:c r="G30" s="18" t="str">
        <x:f>IF(OR(C30&lt;0,E30&lt;0),"بازبینی","تأیید")</x:f>
        <x:v>تأیید</x:v>
      </x:c>
    </x:row>
    <x:row r="31" ht="25" customHeight="1">
      <x:c r="A31" s="16" t="str">
        <x:v>PRD-006</x:v>
      </x:c>
      <x:c r="B31" s="16" t="str">
        <x:v>ماده نمونه 3</x:v>
      </x:c>
      <x:c r="C31" s="16" t="n">
        <x:v>1.21</x:v>
      </x:c>
      <x:c r="D31" s="16" t="str">
        <x:v>واحد</x:v>
      </x:c>
      <x:c r="E31" s="20" t="n">
        <x:v>350000</x:v>
      </x:c>
      <x:c r="F31" s="22" t="n">
        <x:f>C31*E31</x:f>
        <x:v>423500</x:v>
      </x:c>
      <x:c r="G31" s="18" t="str">
        <x:f>IF(OR(C31&lt;0,E31&lt;0),"بازبینی","تأیید")</x:f>
        <x:v>تأیید</x:v>
      </x:c>
    </x:row>
    <x:row r="32" ht="25" customHeight="1">
      <x:c r="A32" s="16" t="str">
        <x:v>PRD-006</x:v>
      </x:c>
      <x:c r="B32" s="16" t="str">
        <x:v>ماده نمونه 4</x:v>
      </x:c>
      <x:c r="C32" s="16" t="n">
        <x:v>1.53</x:v>
      </x:c>
      <x:c r="D32" s="16" t="str">
        <x:v>واحد</x:v>
      </x:c>
      <x:c r="E32" s="20" t="n">
        <x:v>510000</x:v>
      </x:c>
      <x:c r="F32" s="22" t="n">
        <x:f>C32*E32</x:f>
        <x:v>780300</x:v>
      </x:c>
      <x:c r="G32" s="18" t="str">
        <x:f>IF(OR(C32&lt;0,E32&lt;0),"بازبینی","تأیید")</x:f>
        <x:v>تأیید</x:v>
      </x:c>
    </x:row>
    <x:row r="33" ht="25" customHeight="1">
      <x:c r="A33" s="16" t="str">
        <x:v>PRD-007</x:v>
      </x:c>
      <x:c r="B33" s="16" t="str">
        <x:v>ماده نمونه 1</x:v>
      </x:c>
      <x:c r="C33" s="16" t="n">
        <x:v>1.25</x:v>
      </x:c>
      <x:c r="D33" s="16" t="str">
        <x:v>واحد</x:v>
      </x:c>
      <x:c r="E33" s="20" t="n">
        <x:v>300000</x:v>
      </x:c>
      <x:c r="F33" s="22" t="n">
        <x:f>C33*E33</x:f>
        <x:v>375000</x:v>
      </x:c>
      <x:c r="G33" s="18" t="str">
        <x:f>IF(OR(C33&lt;0,E33&lt;0),"بازبینی","تأیید")</x:f>
        <x:v>تأیید</x:v>
      </x:c>
    </x:row>
    <x:row r="34" ht="25" customHeight="1">
      <x:c r="A34" s="16" t="str">
        <x:v>PRD-007</x:v>
      </x:c>
      <x:c r="B34" s="16" t="str">
        <x:v>ماده نمونه 2</x:v>
      </x:c>
      <x:c r="C34" s="16" t="n">
        <x:v>1.14</x:v>
      </x:c>
      <x:c r="D34" s="16" t="str">
        <x:v>واحد</x:v>
      </x:c>
      <x:c r="E34" s="20" t="n">
        <x:v>70000</x:v>
      </x:c>
      <x:c r="F34" s="22" t="n">
        <x:f>C34*E34</x:f>
        <x:v>79800</x:v>
      </x:c>
      <x:c r="G34" s="18" t="str">
        <x:f>IF(OR(C34&lt;0,E34&lt;0),"بازبینی","تأیید")</x:f>
        <x:v>تأیید</x:v>
      </x:c>
    </x:row>
    <x:row r="35" ht="25" customHeight="1">
      <x:c r="A35" s="16" t="str">
        <x:v>PRD-007</x:v>
      </x:c>
      <x:c r="B35" s="16" t="str">
        <x:v>ماده نمونه 3</x:v>
      </x:c>
      <x:c r="C35" s="16" t="n">
        <x:v>2.07</x:v>
      </x:c>
      <x:c r="D35" s="16" t="str">
        <x:v>واحد</x:v>
      </x:c>
      <x:c r="E35" s="20" t="n">
        <x:v>570000</x:v>
      </x:c>
      <x:c r="F35" s="22" t="n">
        <x:f>C35*E35</x:f>
        <x:v>1179900</x:v>
      </x:c>
      <x:c r="G35" s="18" t="str">
        <x:f>IF(OR(C35&lt;0,E35&lt;0),"بازبینی","تأیید")</x:f>
        <x:v>تأیید</x:v>
      </x:c>
    </x:row>
    <x:row r="36" ht="25" customHeight="1">
      <x:c r="A36" s="16" t="str">
        <x:v>PRD-007</x:v>
      </x:c>
      <x:c r="B36" s="16" t="str">
        <x:v>ماده نمونه 4</x:v>
      </x:c>
      <x:c r="C36" s="16" t="n">
        <x:v>1.14</x:v>
      </x:c>
      <x:c r="D36" s="16" t="str">
        <x:v>واحد</x:v>
      </x:c>
      <x:c r="E36" s="20" t="n">
        <x:v>60000</x:v>
      </x:c>
      <x:c r="F36" s="22" t="n">
        <x:f>C36*E36</x:f>
        <x:v>68400</x:v>
      </x:c>
      <x:c r="G36" s="18" t="str">
        <x:f>IF(OR(C36&lt;0,E36&lt;0),"بازبینی","تأیید")</x:f>
        <x:v>تأیید</x:v>
      </x:c>
    </x:row>
    <x:row r="37" ht="25" customHeight="1">
      <x:c r="A37" s="16" t="str">
        <x:v>PRD-008</x:v>
      </x:c>
      <x:c r="B37" s="16" t="str">
        <x:v>ماده نمونه 1</x:v>
      </x:c>
      <x:c r="C37" s="16" t="n">
        <x:v>2.26</x:v>
      </x:c>
      <x:c r="D37" s="16" t="str">
        <x:v>واحد</x:v>
      </x:c>
      <x:c r="E37" s="20" t="n">
        <x:v>280000</x:v>
      </x:c>
      <x:c r="F37" s="22" t="n">
        <x:f>C37*E37</x:f>
        <x:v>632799.9999999999</x:v>
      </x:c>
      <x:c r="G37" s="18" t="str">
        <x:f>IF(OR(C37&lt;0,E37&lt;0),"بازبینی","تأیید")</x:f>
        <x:v>تأیید</x:v>
      </x:c>
    </x:row>
    <x:row r="38" ht="25" customHeight="1">
      <x:c r="A38" s="16" t="str">
        <x:v>PRD-008</x:v>
      </x:c>
      <x:c r="B38" s="16" t="str">
        <x:v>ماده نمونه 2</x:v>
      </x:c>
      <x:c r="C38" s="16" t="n">
        <x:v>2.97</x:v>
      </x:c>
      <x:c r="D38" s="16" t="str">
        <x:v>واحد</x:v>
      </x:c>
      <x:c r="E38" s="20" t="n">
        <x:v>480000</x:v>
      </x:c>
      <x:c r="F38" s="22" t="n">
        <x:f>C38*E38</x:f>
        <x:v>1425600</x:v>
      </x:c>
      <x:c r="G38" s="18" t="str">
        <x:f>IF(OR(C38&lt;0,E38&lt;0),"بازبینی","تأیید")</x:f>
        <x:v>تأیید</x:v>
      </x:c>
    </x:row>
    <x:row r="39" ht="25" customHeight="1">
      <x:c r="A39" s="16" t="str">
        <x:v>PRD-008</x:v>
      </x:c>
      <x:c r="B39" s="16" t="str">
        <x:v>ماده نمونه 3</x:v>
      </x:c>
      <x:c r="C39" s="16" t="n">
        <x:v>1.83</x:v>
      </x:c>
      <x:c r="D39" s="16" t="str">
        <x:v>واحد</x:v>
      </x:c>
      <x:c r="E39" s="20" t="n">
        <x:v>160000</x:v>
      </x:c>
      <x:c r="F39" s="22" t="n">
        <x:f>C39*E39</x:f>
        <x:v>292800</x:v>
      </x:c>
      <x:c r="G39" s="18" t="str">
        <x:f>IF(OR(C39&lt;0,E39&lt;0),"بازبینی","تأیید")</x:f>
        <x:v>تأیید</x:v>
      </x:c>
    </x:row>
    <x:row r="40" ht="25" customHeight="1">
      <x:c r="A40" s="16" t="str">
        <x:v>PRD-008</x:v>
      </x:c>
      <x:c r="B40" s="16" t="str">
        <x:v>ماده نمونه 4</x:v>
      </x:c>
      <x:c r="C40" s="16" t="n">
        <x:v>1.79</x:v>
      </x:c>
      <x:c r="D40" s="16" t="str">
        <x:v>واحد</x:v>
      </x:c>
      <x:c r="E40" s="20" t="n">
        <x:v>480000</x:v>
      </x:c>
      <x:c r="F40" s="22" t="n">
        <x:f>C40*E40</x:f>
        <x:v>859200</x:v>
      </x:c>
      <x:c r="G40" s="18" t="str">
        <x:f>IF(OR(C40&lt;0,E40&lt;0),"بازبینی","تأیید")</x:f>
        <x:v>تأیید</x:v>
      </x:c>
    </x:row>
    <x:row r="41" ht="23" customHeight="1">
      <x:c r="A41" s="16" t="str">
        <x:v>PRD-009</x:v>
      </x:c>
      <x:c r="B41" s="16" t="str">
        <x:v>ماده نمونه 1</x:v>
      </x:c>
      <x:c r="C41" s="16" t="n">
        <x:v>0.67</x:v>
      </x:c>
      <x:c r="D41" s="16" t="str">
        <x:v>واحد</x:v>
      </x:c>
      <x:c r="E41" s="20" t="n">
        <x:v>130000</x:v>
      </x:c>
      <x:c r="F41" s="22" t="n">
        <x:f>C41*E41</x:f>
        <x:v>87100</x:v>
      </x:c>
      <x:c r="G41" s="18" t="str">
        <x:f>IF(OR(C41&lt;0,E41&lt;0),"بازبینی","تأیید")</x:f>
        <x:v>تأیید</x:v>
      </x:c>
    </x:row>
    <x:row r="42" ht="23" customHeight="1">
      <x:c r="A42" s="16" t="str">
        <x:v>PRD-009</x:v>
      </x:c>
      <x:c r="B42" s="16" t="str">
        <x:v>ماده نمونه 2</x:v>
      </x:c>
      <x:c r="C42" s="16" t="n">
        <x:v>1.56</x:v>
      </x:c>
      <x:c r="D42" s="16" t="str">
        <x:v>واحد</x:v>
      </x:c>
      <x:c r="E42" s="20" t="n">
        <x:v>540000</x:v>
      </x:c>
      <x:c r="F42" s="22" t="n">
        <x:f>C42*E42</x:f>
        <x:v>842400</x:v>
      </x:c>
      <x:c r="G42" s="18" t="str">
        <x:f>IF(OR(C42&lt;0,E42&lt;0),"بازبینی","تأیید")</x:f>
        <x:v>تأیید</x:v>
      </x:c>
    </x:row>
    <x:row r="43" ht="23" customHeight="1">
      <x:c r="A43" s="16" t="str">
        <x:v>PRD-009</x:v>
      </x:c>
      <x:c r="B43" s="16" t="str">
        <x:v>ماده نمونه 3</x:v>
      </x:c>
      <x:c r="C43" s="16" t="n">
        <x:v>1.79</x:v>
      </x:c>
      <x:c r="D43" s="16" t="str">
        <x:v>واحد</x:v>
      </x:c>
      <x:c r="E43" s="20" t="n">
        <x:v>410000</x:v>
      </x:c>
      <x:c r="F43" s="22" t="n">
        <x:f>C43*E43</x:f>
        <x:v>733900</x:v>
      </x:c>
      <x:c r="G43" s="18" t="str">
        <x:f>IF(OR(C43&lt;0,E43&lt;0),"بازبینی","تأیید")</x:f>
        <x:v>تأیید</x:v>
      </x:c>
    </x:row>
    <x:row r="44" ht="23" customHeight="1">
      <x:c r="A44" s="16" t="str">
        <x:v>PRD-009</x:v>
      </x:c>
      <x:c r="B44" s="16" t="str">
        <x:v>ماده نمونه 4</x:v>
      </x:c>
      <x:c r="C44" s="16" t="n">
        <x:v>1.35</x:v>
      </x:c>
      <x:c r="D44" s="16" t="str">
        <x:v>واحد</x:v>
      </x:c>
      <x:c r="E44" s="20" t="n">
        <x:v>80000</x:v>
      </x:c>
      <x:c r="F44" s="22" t="n">
        <x:f>C44*E44</x:f>
        <x:v>108000</x:v>
      </x:c>
      <x:c r="G44" s="18" t="str">
        <x:f>IF(OR(C44&lt;0,E44&lt;0),"بازبینی","تأیید")</x:f>
        <x:v>تأیید</x:v>
      </x:c>
    </x:row>
    <x:row r="45" ht="23" customHeight="1">
      <x:c r="A45" s="16" t="str">
        <x:v>PRD-010</x:v>
      </x:c>
      <x:c r="B45" s="16" t="str">
        <x:v>ماده نمونه 1</x:v>
      </x:c>
      <x:c r="C45" s="16" t="n">
        <x:v>2.74</x:v>
      </x:c>
      <x:c r="D45" s="16" t="str">
        <x:v>واحد</x:v>
      </x:c>
      <x:c r="E45" s="20" t="n">
        <x:v>230000</x:v>
      </x:c>
      <x:c r="F45" s="22" t="n">
        <x:f>C45*E45</x:f>
        <x:v>630200</x:v>
      </x:c>
      <x:c r="G45" s="18" t="str">
        <x:f>IF(OR(C45&lt;0,E45&lt;0),"بازبینی","تأیید")</x:f>
        <x:v>تأیید</x:v>
      </x:c>
    </x:row>
    <x:row r="46" ht="23" customHeight="1">
      <x:c r="A46" s="16" t="str">
        <x:v>PRD-010</x:v>
      </x:c>
      <x:c r="B46" s="16" t="str">
        <x:v>ماده نمونه 2</x:v>
      </x:c>
      <x:c r="C46" s="16" t="n">
        <x:v>1.25</x:v>
      </x:c>
      <x:c r="D46" s="16" t="str">
        <x:v>واحد</x:v>
      </x:c>
      <x:c r="E46" s="20" t="n">
        <x:v>390000</x:v>
      </x:c>
      <x:c r="F46" s="22" t="n">
        <x:f>C46*E46</x:f>
        <x:v>487500</x:v>
      </x:c>
      <x:c r="G46" s="18" t="str">
        <x:f>IF(OR(C46&lt;0,E46&lt;0),"بازبینی","تأیید")</x:f>
        <x:v>تأیید</x:v>
      </x:c>
    </x:row>
    <x:row r="47" ht="23" customHeight="1">
      <x:c r="A47" s="16" t="str">
        <x:v>PRD-010</x:v>
      </x:c>
      <x:c r="B47" s="16" t="str">
        <x:v>ماده نمونه 3</x:v>
      </x:c>
      <x:c r="C47" s="16" t="n">
        <x:v>1.14</x:v>
      </x:c>
      <x:c r="D47" s="16" t="str">
        <x:v>واحد</x:v>
      </x:c>
      <x:c r="E47" s="20" t="n">
        <x:v>140000</x:v>
      </x:c>
      <x:c r="F47" s="22" t="n">
        <x:f>C47*E47</x:f>
        <x:v>159600</x:v>
      </x:c>
      <x:c r="G47" s="18" t="str">
        <x:f>IF(OR(C47&lt;0,E47&lt;0),"بازبینی","تأیید")</x:f>
        <x:v>تأیید</x:v>
      </x:c>
    </x:row>
    <x:row r="48" ht="23" customHeight="1">
      <x:c r="A48" s="16" t="str">
        <x:v>PRD-010</x:v>
      </x:c>
      <x:c r="B48" s="16" t="str">
        <x:v>ماده نمونه 4</x:v>
      </x:c>
      <x:c r="C48" s="16" t="n">
        <x:v>1.03</x:v>
      </x:c>
      <x:c r="D48" s="16" t="str">
        <x:v>واحد</x:v>
      </x:c>
      <x:c r="E48" s="20" t="n">
        <x:v>520000</x:v>
      </x:c>
      <x:c r="F48" s="22" t="n">
        <x:f>C48*E48</x:f>
        <x:v>535600</x:v>
      </x:c>
      <x:c r="G48" s="18" t="str">
        <x:f>IF(OR(C48&lt;0,E48&lt;0),"بازبینی","تأیید")</x:f>
        <x:v>تأیید</x:v>
      </x:c>
    </x:row>
    <x:row r="49" ht="23" customHeight="1">
      <x:c r="A49" s="16" t="str">
        <x:v>PRD-011</x:v>
      </x:c>
      <x:c r="B49" s="16" t="str">
        <x:v>ماده نمونه 1</x:v>
      </x:c>
      <x:c r="C49" s="16" t="n">
        <x:v>2.22</x:v>
      </x:c>
      <x:c r="D49" s="16" t="str">
        <x:v>واحد</x:v>
      </x:c>
      <x:c r="E49" s="20" t="n">
        <x:v>150000</x:v>
      </x:c>
      <x:c r="F49" s="22" t="n">
        <x:f>C49*E49</x:f>
        <x:v>333000.00000000006</x:v>
      </x:c>
      <x:c r="G49" s="18" t="str">
        <x:f>IF(OR(C49&lt;0,E49&lt;0),"بازبینی","تأیید")</x:f>
        <x:v>تأیید</x:v>
      </x:c>
    </x:row>
    <x:row r="50" ht="23" customHeight="1">
      <x:c r="A50" s="16" t="str">
        <x:v>PRD-011</x:v>
      </x:c>
      <x:c r="B50" s="16" t="str">
        <x:v>ماده نمونه 2</x:v>
      </x:c>
      <x:c r="C50" s="16" t="n">
        <x:v>2.22</x:v>
      </x:c>
      <x:c r="D50" s="16" t="str">
        <x:v>واحد</x:v>
      </x:c>
      <x:c r="E50" s="20" t="n">
        <x:v>130000</x:v>
      </x:c>
      <x:c r="F50" s="22" t="n">
        <x:f>C50*E50</x:f>
        <x:v>288600</x:v>
      </x:c>
      <x:c r="G50" s="18" t="str">
        <x:f>IF(OR(C50&lt;0,E50&lt;0),"بازبینی","تأیید")</x:f>
        <x:v>تأیید</x:v>
      </x:c>
    </x:row>
    <x:row r="51" ht="23" customHeight="1">
      <x:c r="A51" s="16" t="str">
        <x:v>PRD-011</x:v>
      </x:c>
      <x:c r="B51" s="16" t="str">
        <x:v>ماده نمونه 3</x:v>
      </x:c>
      <x:c r="C51" s="16" t="n">
        <x:v>1.06</x:v>
      </x:c>
      <x:c r="D51" s="16" t="str">
        <x:v>واحد</x:v>
      </x:c>
      <x:c r="E51" s="20" t="n">
        <x:v>300000</x:v>
      </x:c>
      <x:c r="F51" s="22" t="n">
        <x:f>C51*E51</x:f>
        <x:v>318000</x:v>
      </x:c>
      <x:c r="G51" s="18" t="str">
        <x:f>IF(OR(C51&lt;0,E51&lt;0),"بازبینی","تأیید")</x:f>
        <x:v>تأیید</x:v>
      </x:c>
    </x:row>
    <x:row r="52" ht="23" customHeight="1">
      <x:c r="A52" s="16" t="str">
        <x:v>PRD-011</x:v>
      </x:c>
      <x:c r="B52" s="16" t="str">
        <x:v>ماده نمونه 4</x:v>
      </x:c>
      <x:c r="C52" s="16" t="n">
        <x:v>0.88</x:v>
      </x:c>
      <x:c r="D52" s="16" t="str">
        <x:v>واحد</x:v>
      </x:c>
      <x:c r="E52" s="20" t="n">
        <x:v>200000</x:v>
      </x:c>
      <x:c r="F52" s="22" t="n">
        <x:f>C52*E52</x:f>
        <x:v>176000</x:v>
      </x:c>
      <x:c r="G52" s="18" t="str">
        <x:f>IF(OR(C52&lt;0,E52&lt;0),"بازبینی","تأیید")</x:f>
        <x:v>تأیید</x:v>
      </x:c>
    </x:row>
    <x:row r="53" ht="23" customHeight="1">
      <x:c r="A53" s="16" t="str">
        <x:v>PRD-012</x:v>
      </x:c>
      <x:c r="B53" s="16" t="str">
        <x:v>ماده نمونه 1</x:v>
      </x:c>
      <x:c r="C53" s="16" t="n">
        <x:v>1.84</x:v>
      </x:c>
      <x:c r="D53" s="16" t="str">
        <x:v>واحد</x:v>
      </x:c>
      <x:c r="E53" s="20" t="n">
        <x:v>470000</x:v>
      </x:c>
      <x:c r="F53" s="22" t="n">
        <x:f>C53*E53</x:f>
        <x:v>864800</x:v>
      </x:c>
      <x:c r="G53" s="18" t="str">
        <x:f>IF(OR(C53&lt;0,E53&lt;0),"بازبینی","تأیید")</x:f>
        <x:v>تأیید</x:v>
      </x:c>
    </x:row>
    <x:row r="54" ht="23" customHeight="1">
      <x:c r="A54" s="16" t="str">
        <x:v>PRD-012</x:v>
      </x:c>
      <x:c r="B54" s="16" t="str">
        <x:v>ماده نمونه 2</x:v>
      </x:c>
      <x:c r="C54" s="16" t="n">
        <x:v>0.31</x:v>
      </x:c>
      <x:c r="D54" s="16" t="str">
        <x:v>واحد</x:v>
      </x:c>
      <x:c r="E54" s="20" t="n">
        <x:v>480000</x:v>
      </x:c>
      <x:c r="F54" s="22" t="n">
        <x:f>C54*E54</x:f>
        <x:v>148800</x:v>
      </x:c>
      <x:c r="G54" s="18" t="str">
        <x:f>IF(OR(C54&lt;0,E54&lt;0),"بازبینی","تأیید")</x:f>
        <x:v>تأیید</x:v>
      </x:c>
    </x:row>
    <x:row r="55" ht="23" customHeight="1">
      <x:c r="A55" s="16" t="str">
        <x:v>PRD-012</x:v>
      </x:c>
      <x:c r="B55" s="16" t="str">
        <x:v>ماده نمونه 3</x:v>
      </x:c>
      <x:c r="C55" s="16" t="n">
        <x:v>2.46</x:v>
      </x:c>
      <x:c r="D55" s="16" t="str">
        <x:v>واحد</x:v>
      </x:c>
      <x:c r="E55" s="20" t="n">
        <x:v>140000</x:v>
      </x:c>
      <x:c r="F55" s="22" t="n">
        <x:f>C55*E55</x:f>
        <x:v>344400</x:v>
      </x:c>
      <x:c r="G55" s="18" t="str">
        <x:f>IF(OR(C55&lt;0,E55&lt;0),"بازبینی","تأیید")</x:f>
        <x:v>تأیید</x:v>
      </x:c>
    </x:row>
    <x:row r="56" ht="23" customHeight="1">
      <x:c r="A56" s="16" t="str">
        <x:v>PRD-012</x:v>
      </x:c>
      <x:c r="B56" s="16" t="str">
        <x:v>ماده نمونه 4</x:v>
      </x:c>
      <x:c r="C56" s="16" t="n">
        <x:v>1.62</x:v>
      </x:c>
      <x:c r="D56" s="16" t="str">
        <x:v>واحد</x:v>
      </x:c>
      <x:c r="E56" s="20" t="n">
        <x:v>200000</x:v>
      </x:c>
      <x:c r="F56" s="22" t="n">
        <x:f>C56*E56</x:f>
        <x:v>324000</x:v>
      </x:c>
      <x:c r="G56" s="18" t="str">
        <x:f>IF(OR(C56&lt;0,E56&lt;0),"بازبینی","تأیید")</x:f>
        <x:v>تأیید</x:v>
      </x:c>
    </x:row>
    <x:row r="57" ht="23" customHeight="1">
      <x:c r="A57" s="16" t="str">
        <x:v>PRD-013</x:v>
      </x:c>
      <x:c r="B57" s="16" t="str">
        <x:v>ماده نمونه 1</x:v>
      </x:c>
      <x:c r="C57" s="16" t="n">
        <x:v>0.77</x:v>
      </x:c>
      <x:c r="D57" s="16" t="str">
        <x:v>واحد</x:v>
      </x:c>
      <x:c r="E57" s="20" t="n">
        <x:v>500000</x:v>
      </x:c>
      <x:c r="F57" s="22" t="n">
        <x:f>C57*E57</x:f>
        <x:v>385000</x:v>
      </x:c>
      <x:c r="G57" s="18" t="str">
        <x:f>IF(OR(C57&lt;0,E57&lt;0),"بازبینی","تأیید")</x:f>
        <x:v>تأیید</x:v>
      </x:c>
    </x:row>
    <x:row r="58" ht="23" customHeight="1">
      <x:c r="A58" s="16" t="str">
        <x:v>PRD-013</x:v>
      </x:c>
      <x:c r="B58" s="16" t="str">
        <x:v>ماده نمونه 2</x:v>
      </x:c>
      <x:c r="C58" s="16" t="n">
        <x:v>0.76</x:v>
      </x:c>
      <x:c r="D58" s="16" t="str">
        <x:v>واحد</x:v>
      </x:c>
      <x:c r="E58" s="20" t="n">
        <x:v>80000</x:v>
      </x:c>
      <x:c r="F58" s="22" t="n">
        <x:f>C58*E58</x:f>
        <x:v>60800</x:v>
      </x:c>
      <x:c r="G58" s="18" t="str">
        <x:f>IF(OR(C58&lt;0,E58&lt;0),"بازبینی","تأیید")</x:f>
        <x:v>تأیید</x:v>
      </x:c>
    </x:row>
    <x:row r="59" ht="23" customHeight="1">
      <x:c r="A59" s="16" t="str">
        <x:v>PRD-013</x:v>
      </x:c>
      <x:c r="B59" s="16" t="str">
        <x:v>ماده نمونه 3</x:v>
      </x:c>
      <x:c r="C59" s="16" t="n">
        <x:v>1.67</x:v>
      </x:c>
      <x:c r="D59" s="16" t="str">
        <x:v>واحد</x:v>
      </x:c>
      <x:c r="E59" s="20" t="n">
        <x:v>440000</x:v>
      </x:c>
      <x:c r="F59" s="22" t="n">
        <x:f>C59*E59</x:f>
        <x:v>734800</x:v>
      </x:c>
      <x:c r="G59" s="18" t="str">
        <x:f>IF(OR(C59&lt;0,E59&lt;0),"بازبینی","تأیید")</x:f>
        <x:v>تأیید</x:v>
      </x:c>
    </x:row>
    <x:row r="60" ht="23" customHeight="1">
      <x:c r="A60" s="16" t="str">
        <x:v>PRD-013</x:v>
      </x:c>
      <x:c r="B60" s="16" t="str">
        <x:v>ماده نمونه 4</x:v>
      </x:c>
      <x:c r="C60" s="16" t="n">
        <x:v>0.78</x:v>
      </x:c>
      <x:c r="D60" s="16" t="str">
        <x:v>واحد</x:v>
      </x:c>
      <x:c r="E60" s="20" t="n">
        <x:v>400000</x:v>
      </x:c>
      <x:c r="F60" s="22" t="n">
        <x:f>C60*E60</x:f>
        <x:v>312000</x:v>
      </x:c>
      <x:c r="G60" s="18" t="str">
        <x:f>IF(OR(C60&lt;0,E60&lt;0),"بازبینی","تأیید")</x:f>
        <x:v>تأیید</x:v>
      </x:c>
    </x:row>
    <x:row r="61" ht="23" customHeight="1">
      <x:c r="A61" s="16" t="str">
        <x:v>PRD-014</x:v>
      </x:c>
      <x:c r="B61" s="16" t="str">
        <x:v>ماده نمونه 1</x:v>
      </x:c>
      <x:c r="C61" s="16" t="n">
        <x:v>1.98</x:v>
      </x:c>
      <x:c r="D61" s="16" t="str">
        <x:v>واحد</x:v>
      </x:c>
      <x:c r="E61" s="20" t="n">
        <x:v>170000</x:v>
      </x:c>
      <x:c r="F61" s="22" t="n">
        <x:f>C61*E61</x:f>
        <x:v>336600</x:v>
      </x:c>
      <x:c r="G61" s="18" t="str">
        <x:f>IF(OR(C61&lt;0,E61&lt;0),"بازبینی","تأیید")</x:f>
        <x:v>تأیید</x:v>
      </x:c>
    </x:row>
    <x:row r="62" ht="23" customHeight="1">
      <x:c r="A62" s="16" t="str">
        <x:v>PRD-014</x:v>
      </x:c>
      <x:c r="B62" s="16" t="str">
        <x:v>ماده نمونه 2</x:v>
      </x:c>
      <x:c r="C62" s="16" t="n">
        <x:v>0.75</x:v>
      </x:c>
      <x:c r="D62" s="16" t="str">
        <x:v>واحد</x:v>
      </x:c>
      <x:c r="E62" s="20" t="n">
        <x:v>520000</x:v>
      </x:c>
      <x:c r="F62" s="22" t="n">
        <x:f>C62*E62</x:f>
        <x:v>390000</x:v>
      </x:c>
      <x:c r="G62" s="18" t="str">
        <x:f>IF(OR(C62&lt;0,E62&lt;0),"بازبینی","تأیید")</x:f>
        <x:v>تأیید</x:v>
      </x:c>
    </x:row>
    <x:row r="63" ht="23" customHeight="1">
      <x:c r="A63" s="16" t="str">
        <x:v>PRD-014</x:v>
      </x:c>
      <x:c r="B63" s="16" t="str">
        <x:v>ماده نمونه 3</x:v>
      </x:c>
      <x:c r="C63" s="16" t="n">
        <x:v>1.34</x:v>
      </x:c>
      <x:c r="D63" s="16" t="str">
        <x:v>واحد</x:v>
      </x:c>
      <x:c r="E63" s="20" t="n">
        <x:v>420000</x:v>
      </x:c>
      <x:c r="F63" s="22" t="n">
        <x:f>C63*E63</x:f>
        <x:v>562800</x:v>
      </x:c>
      <x:c r="G63" s="18" t="str">
        <x:f>IF(OR(C63&lt;0,E63&lt;0),"بازبینی","تأیید")</x:f>
        <x:v>تأیید</x:v>
      </x:c>
    </x:row>
    <x:row r="64" ht="23" customHeight="1">
      <x:c r="A64" s="16" t="str">
        <x:v>PRD-014</x:v>
      </x:c>
      <x:c r="B64" s="16" t="str">
        <x:v>ماده نمونه 4</x:v>
      </x:c>
      <x:c r="C64" s="16" t="n">
        <x:v>2.99</x:v>
      </x:c>
      <x:c r="D64" s="16" t="str">
        <x:v>واحد</x:v>
      </x:c>
      <x:c r="E64" s="20" t="n">
        <x:v>60000</x:v>
      </x:c>
      <x:c r="F64" s="22" t="n">
        <x:f>C64*E64</x:f>
        <x:v>179400</x:v>
      </x:c>
      <x:c r="G64" s="18" t="str">
        <x:f>IF(OR(C64&lt;0,E64&lt;0),"بازبینی","تأیید")</x:f>
        <x:v>تأیید</x:v>
      </x:c>
    </x:row>
    <x:row r="65" ht="23" customHeight="1">
      <x:c r="A65" s="16" t="str">
        <x:v>PRD-015</x:v>
      </x:c>
      <x:c r="B65" s="16" t="str">
        <x:v>ماده نمونه 1</x:v>
      </x:c>
      <x:c r="C65" s="16" t="n">
        <x:v>2.91</x:v>
      </x:c>
      <x:c r="D65" s="16" t="str">
        <x:v>واحد</x:v>
      </x:c>
      <x:c r="E65" s="20" t="n">
        <x:v>410000</x:v>
      </x:c>
      <x:c r="F65" s="22" t="n">
        <x:f>C65*E65</x:f>
        <x:v>1193100</x:v>
      </x:c>
      <x:c r="G65" s="18" t="str">
        <x:f>IF(OR(C65&lt;0,E65&lt;0),"بازبینی","تأیید")</x:f>
        <x:v>تأیید</x:v>
      </x:c>
    </x:row>
    <x:row r="66" ht="23" customHeight="1">
      <x:c r="A66" s="16" t="str">
        <x:v>PRD-015</x:v>
      </x:c>
      <x:c r="B66" s="16" t="str">
        <x:v>ماده نمونه 2</x:v>
      </x:c>
      <x:c r="C66" s="16" t="n">
        <x:v>2.64</x:v>
      </x:c>
      <x:c r="D66" s="16" t="str">
        <x:v>واحد</x:v>
      </x:c>
      <x:c r="E66" s="20" t="n">
        <x:v>370000</x:v>
      </x:c>
      <x:c r="F66" s="22" t="n">
        <x:f>C66*E66</x:f>
        <x:v>976800</x:v>
      </x:c>
      <x:c r="G66" s="18" t="str">
        <x:f>IF(OR(C66&lt;0,E66&lt;0),"بازبینی","تأیید")</x:f>
        <x:v>تأیید</x:v>
      </x:c>
    </x:row>
    <x:row r="67" ht="23" customHeight="1">
      <x:c r="A67" s="16" t="str">
        <x:v>PRD-015</x:v>
      </x:c>
      <x:c r="B67" s="16" t="str">
        <x:v>ماده نمونه 3</x:v>
      </x:c>
      <x:c r="C67" s="16" t="n">
        <x:v>0.58</x:v>
      </x:c>
      <x:c r="D67" s="16" t="str">
        <x:v>واحد</x:v>
      </x:c>
      <x:c r="E67" s="20" t="n">
        <x:v>470000</x:v>
      </x:c>
      <x:c r="F67" s="22" t="n">
        <x:f>C67*E67</x:f>
        <x:v>272600</x:v>
      </x:c>
      <x:c r="G67" s="18" t="str">
        <x:f>IF(OR(C67&lt;0,E67&lt;0),"بازبینی","تأیید")</x:f>
        <x:v>تأیید</x:v>
      </x:c>
    </x:row>
    <x:row r="68" ht="23" customHeight="1">
      <x:c r="A68" s="16" t="str">
        <x:v>PRD-015</x:v>
      </x:c>
      <x:c r="B68" s="16" t="str">
        <x:v>ماده نمونه 4</x:v>
      </x:c>
      <x:c r="C68" s="16" t="n">
        <x:v>2.66</x:v>
      </x:c>
      <x:c r="D68" s="16" t="str">
        <x:v>واحد</x:v>
      </x:c>
      <x:c r="E68" s="20" t="n">
        <x:v>100000</x:v>
      </x:c>
      <x:c r="F68" s="22" t="n">
        <x:f>C68*E68</x:f>
        <x:v>266000</x:v>
      </x:c>
      <x:c r="G68" s="18" t="str">
        <x:f>IF(OR(C68&lt;0,E68&lt;0),"بازبینی","تأیید")</x:f>
        <x:v>تأیید</x:v>
      </x:c>
    </x:row>
    <x:row r="69" ht="23" customHeight="1">
      <x:c r="A69" s="16" t="str">
        <x:v>PRD-016</x:v>
      </x:c>
      <x:c r="B69" s="16" t="str">
        <x:v>ماده نمونه 1</x:v>
      </x:c>
      <x:c r="C69" s="16" t="n">
        <x:v>2.48</x:v>
      </x:c>
      <x:c r="D69" s="16" t="str">
        <x:v>واحد</x:v>
      </x:c>
      <x:c r="E69" s="20" t="n">
        <x:v>180000</x:v>
      </x:c>
      <x:c r="F69" s="22" t="n">
        <x:f>C69*E69</x:f>
        <x:v>446400</x:v>
      </x:c>
      <x:c r="G69" s="18" t="str">
        <x:f>IF(OR(C69&lt;0,E69&lt;0),"بازبینی","تأیید")</x:f>
        <x:v>تأیید</x:v>
      </x:c>
    </x:row>
    <x:row r="70" ht="23" customHeight="1">
      <x:c r="A70" s="16" t="str">
        <x:v>PRD-016</x:v>
      </x:c>
      <x:c r="B70" s="16" t="str">
        <x:v>ماده نمونه 2</x:v>
      </x:c>
      <x:c r="C70" s="16" t="n">
        <x:v>0.97</x:v>
      </x:c>
      <x:c r="D70" s="16" t="str">
        <x:v>واحد</x:v>
      </x:c>
      <x:c r="E70" s="20" t="n">
        <x:v>300000</x:v>
      </x:c>
      <x:c r="F70" s="22" t="n">
        <x:f>C70*E70</x:f>
        <x:v>291000</x:v>
      </x:c>
      <x:c r="G70" s="18" t="str">
        <x:f>IF(OR(C70&lt;0,E70&lt;0),"بازبینی","تأیید")</x:f>
        <x:v>تأیید</x:v>
      </x:c>
    </x:row>
    <x:row r="71" ht="23" customHeight="1">
      <x:c r="A71" s="16" t="str">
        <x:v>PRD-016</x:v>
      </x:c>
      <x:c r="B71" s="16" t="str">
        <x:v>ماده نمونه 3</x:v>
      </x:c>
      <x:c r="C71" s="16" t="n">
        <x:v>1.24</x:v>
      </x:c>
      <x:c r="D71" s="16" t="str">
        <x:v>واحد</x:v>
      </x:c>
      <x:c r="E71" s="20" t="n">
        <x:v>140000</x:v>
      </x:c>
      <x:c r="F71" s="22" t="n">
        <x:f>C71*E71</x:f>
        <x:v>173600</x:v>
      </x:c>
      <x:c r="G71" s="18" t="str">
        <x:f>IF(OR(C71&lt;0,E71&lt;0),"بازبینی","تأیید")</x:f>
        <x:v>تأیید</x:v>
      </x:c>
    </x:row>
    <x:row r="72" ht="23" customHeight="1">
      <x:c r="A72" s="16" t="str">
        <x:v>PRD-016</x:v>
      </x:c>
      <x:c r="B72" s="16" t="str">
        <x:v>ماده نمونه 4</x:v>
      </x:c>
      <x:c r="C72" s="16" t="n">
        <x:v>2.51</x:v>
      </x:c>
      <x:c r="D72" s="16" t="str">
        <x:v>واحد</x:v>
      </x:c>
      <x:c r="E72" s="20" t="n">
        <x:v>210000</x:v>
      </x:c>
      <x:c r="F72" s="22" t="n">
        <x:f>C72*E72</x:f>
        <x:v>527100</x:v>
      </x:c>
      <x:c r="G72" s="18" t="str">
        <x:f>IF(OR(C72&lt;0,E72&lt;0),"بازبینی","تأیید")</x:f>
        <x:v>تأیید</x:v>
      </x:c>
    </x:row>
    <x:row r="73" ht="23" customHeight="1">
      <x:c r="A73" s="16" t="str">
        <x:v>PRD-017</x:v>
      </x:c>
      <x:c r="B73" s="16" t="str">
        <x:v>ماده نمونه 1</x:v>
      </x:c>
      <x:c r="C73" s="16" t="n">
        <x:v>2.8</x:v>
      </x:c>
      <x:c r="D73" s="16" t="str">
        <x:v>واحد</x:v>
      </x:c>
      <x:c r="E73" s="20" t="n">
        <x:v>580000</x:v>
      </x:c>
      <x:c r="F73" s="22" t="n">
        <x:f>C73*E73</x:f>
        <x:v>1624000</x:v>
      </x:c>
      <x:c r="G73" s="18" t="str">
        <x:f>IF(OR(C73&lt;0,E73&lt;0),"بازبینی","تأیید")</x:f>
        <x:v>تأیید</x:v>
      </x:c>
    </x:row>
    <x:row r="74" ht="23" customHeight="1">
      <x:c r="A74" s="16" t="str">
        <x:v>PRD-017</x:v>
      </x:c>
      <x:c r="B74" s="16" t="str">
        <x:v>ماده نمونه 2</x:v>
      </x:c>
      <x:c r="C74" s="16" t="n">
        <x:v>0.93</x:v>
      </x:c>
      <x:c r="D74" s="16" t="str">
        <x:v>واحد</x:v>
      </x:c>
      <x:c r="E74" s="20" t="n">
        <x:v>500000</x:v>
      </x:c>
      <x:c r="F74" s="22" t="n">
        <x:f>C74*E74</x:f>
        <x:v>465000</x:v>
      </x:c>
      <x:c r="G74" s="18" t="str">
        <x:f>IF(OR(C74&lt;0,E74&lt;0),"بازبینی","تأیید")</x:f>
        <x:v>تأیید</x:v>
      </x:c>
    </x:row>
    <x:row r="75" ht="23" customHeight="1">
      <x:c r="A75" s="16" t="str">
        <x:v>PRD-017</x:v>
      </x:c>
      <x:c r="B75" s="16" t="str">
        <x:v>ماده نمونه 3</x:v>
      </x:c>
      <x:c r="C75" s="16" t="n">
        <x:v>2.34</x:v>
      </x:c>
      <x:c r="D75" s="16" t="str">
        <x:v>واحد</x:v>
      </x:c>
      <x:c r="E75" s="20" t="n">
        <x:v>160000</x:v>
      </x:c>
      <x:c r="F75" s="22" t="n">
        <x:f>C75*E75</x:f>
        <x:v>374400</x:v>
      </x:c>
      <x:c r="G75" s="18" t="str">
        <x:f>IF(OR(C75&lt;0,E75&lt;0),"بازبینی","تأیید")</x:f>
        <x:v>تأیید</x:v>
      </x:c>
    </x:row>
    <x:row r="76" ht="23" customHeight="1">
      <x:c r="A76" s="16" t="str">
        <x:v>PRD-017</x:v>
      </x:c>
      <x:c r="B76" s="16" t="str">
        <x:v>ماده نمونه 4</x:v>
      </x:c>
      <x:c r="C76" s="16" t="n">
        <x:v>1.42</x:v>
      </x:c>
      <x:c r="D76" s="16" t="str">
        <x:v>واحد</x:v>
      </x:c>
      <x:c r="E76" s="20" t="n">
        <x:v>480000</x:v>
      </x:c>
      <x:c r="F76" s="22" t="n">
        <x:f>C76*E76</x:f>
        <x:v>681600</x:v>
      </x:c>
      <x:c r="G76" s="18" t="str">
        <x:f>IF(OR(C76&lt;0,E76&lt;0),"بازبینی","تأیید")</x:f>
        <x:v>تأیید</x:v>
      </x:c>
    </x:row>
    <x:row r="77" ht="23" customHeight="1">
      <x:c r="A77" s="16" t="str">
        <x:v>PRD-018</x:v>
      </x:c>
      <x:c r="B77" s="16" t="str">
        <x:v>ماده نمونه 1</x:v>
      </x:c>
      <x:c r="C77" s="16" t="n">
        <x:v>1.86</x:v>
      </x:c>
      <x:c r="D77" s="16" t="str">
        <x:v>واحد</x:v>
      </x:c>
      <x:c r="E77" s="20" t="n">
        <x:v>60000</x:v>
      </x:c>
      <x:c r="F77" s="22" t="n">
        <x:f>C77*E77</x:f>
        <x:v>111600</x:v>
      </x:c>
      <x:c r="G77" s="18" t="str">
        <x:f>IF(OR(C77&lt;0,E77&lt;0),"بازبینی","تأیید")</x:f>
        <x:v>تأیید</x:v>
      </x:c>
    </x:row>
    <x:row r="78" ht="23" customHeight="1">
      <x:c r="A78" s="16" t="str">
        <x:v>PRD-018</x:v>
      </x:c>
      <x:c r="B78" s="16" t="str">
        <x:v>ماده نمونه 2</x:v>
      </x:c>
      <x:c r="C78" s="16" t="n">
        <x:v>0.51</x:v>
      </x:c>
      <x:c r="D78" s="16" t="str">
        <x:v>واحد</x:v>
      </x:c>
      <x:c r="E78" s="20" t="n">
        <x:v>380000</x:v>
      </x:c>
      <x:c r="F78" s="22" t="n">
        <x:f>C78*E78</x:f>
        <x:v>193800</x:v>
      </x:c>
      <x:c r="G78" s="18" t="str">
        <x:f>IF(OR(C78&lt;0,E78&lt;0),"بازبینی","تأیید")</x:f>
        <x:v>تأیید</x:v>
      </x:c>
    </x:row>
    <x:row r="79" ht="23" customHeight="1">
      <x:c r="A79" s="16" t="str">
        <x:v>PRD-018</x:v>
      </x:c>
      <x:c r="B79" s="16" t="str">
        <x:v>ماده نمونه 3</x:v>
      </x:c>
      <x:c r="C79" s="16" t="n">
        <x:v>1.25</x:v>
      </x:c>
      <x:c r="D79" s="16" t="str">
        <x:v>واحد</x:v>
      </x:c>
      <x:c r="E79" s="20" t="n">
        <x:v>410000</x:v>
      </x:c>
      <x:c r="F79" s="22" t="n">
        <x:f>C79*E79</x:f>
        <x:v>512500</x:v>
      </x:c>
      <x:c r="G79" s="18" t="str">
        <x:f>IF(OR(C79&lt;0,E79&lt;0),"بازبینی","تأیید")</x:f>
        <x:v>تأیید</x:v>
      </x:c>
    </x:row>
    <x:row r="80" ht="23" customHeight="1">
      <x:c r="A80" s="16" t="str">
        <x:v>PRD-018</x:v>
      </x:c>
      <x:c r="B80" s="16" t="str">
        <x:v>ماده نمونه 4</x:v>
      </x:c>
      <x:c r="C80" s="16" t="n">
        <x:v>0.31</x:v>
      </x:c>
      <x:c r="D80" s="16" t="str">
        <x:v>واحد</x:v>
      </x:c>
      <x:c r="E80" s="20" t="n">
        <x:v>300000</x:v>
      </x:c>
      <x:c r="F80" s="22" t="n">
        <x:f>C80*E80</x:f>
        <x:v>93000</x:v>
      </x:c>
      <x:c r="G80" s="18" t="str">
        <x:f>IF(OR(C80&lt;0,E80&lt;0),"بازبینی","تأیید")</x:f>
        <x:v>تأیید</x:v>
      </x:c>
    </x:row>
  </x:sheetData>
  <x:mergeCells>
    <x:mergeCell ref="A1:G2"/>
    <x:mergeCell ref="A3:G3"/>
  </x:mergeCells>
  <x:pageMargins left="0.7" right="0.7" top="0.75" bottom="0.75" header="0.3" footer="0.3"/>
</x:worksheet>
</file>