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ca5c9bf6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2c1001bf6a274520"/>
    <x:sheet xmlns:r="http://schemas.openxmlformats.org/officeDocument/2006/relationships" name="داده‌ها" sheetId="2" r:id="Rc0836b7a6f85412f"/>
    <x:sheet xmlns:r="http://schemas.openxmlformats.org/officeDocument/2006/relationships" name="تحلیل" sheetId="3" r:id="R439d344b795c4490"/>
    <x:sheet xmlns:r="http://schemas.openxmlformats.org/officeDocument/2006/relationships" name="پارامترها" sheetId="4" r:id="Re59a174a4324492b"/>
    <x:sheet xmlns:r="http://schemas.openxmlformats.org/officeDocument/2006/relationships" name="راهنما" sheetId="5" r:id="Rc61a1ab596a04a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–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D2A1D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245d1f82048da" /><Relationship Type="http://schemas.openxmlformats.org/officeDocument/2006/relationships/theme" Target="/xl/theme/theme1.xml" Id="R2f7958cb407b408e" /><Relationship Type="http://schemas.openxmlformats.org/officeDocument/2006/relationships/sharedStrings" Target="/xl/sharedStrings.xml" Id="Ra6173bb6ce204da8" /><Relationship Type="http://schemas.openxmlformats.org/officeDocument/2006/relationships/worksheet" Target="/xl/worksheets/sheet1.xml" Id="R2c1001bf6a274520" /><Relationship Type="http://schemas.openxmlformats.org/officeDocument/2006/relationships/worksheet" Target="/xl/worksheets/sheet2.xml" Id="Rc0836b7a6f85412f" /><Relationship Type="http://schemas.openxmlformats.org/officeDocument/2006/relationships/worksheet" Target="/xl/worksheets/sheet3.xml" Id="R439d344b795c4490" /><Relationship Type="http://schemas.openxmlformats.org/officeDocument/2006/relationships/worksheet" Target="/xl/worksheets/sheet4.xml" Id="Re59a174a4324492b" /><Relationship Type="http://schemas.openxmlformats.org/officeDocument/2006/relationships/worksheet" Target="/xl/worksheets/sheet5.xml" Id="Rc61a1ab596a04a8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f53184f1c64e8f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ارزش موجودی</c:v>
          </c:tx>
          <c:cat>
            <c:strRef>
              <c:f>'تحلیل'!$A$9:$A$13</c:f>
              <c:strCache>
                <c:ptCount val="0"/>
              </c:strCache>
            </c:strRef>
          </c:cat>
          <c:val>
            <c:numRef>
              <c:f>'تحلیل'!$C$9:$C$13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f53184f1c64e8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e1d59df0950478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6" t="str">
        <x:v>انبار و تصمیم سفارش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</x:row>
    <x:row r="3" ht="25" customHeight="1">
      <x:c r="A3" s="33" t="str">
        <x:v>مدل فرضی ۶۰ قلم کالا | مقادیر واقع‌گرایانه اما آموزشی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</x:row>
    <x:row r="4" ht="25" customHeight="1"/>
    <x:row r="5" ht="31" customHeight="1">
      <x:c r="A5" s="45" t="str">
        <x:v>قلم کالا</x:v>
      </x:c>
      <x:c r="B5" s="45"/>
      <x:c r="C5" s="45"/>
      <x:c r="D5" s="45" t="str">
        <x:v>نیازمند سفارش</x:v>
      </x:c>
      <x:c r="E5" s="45"/>
      <x:c r="F5" s="45"/>
      <x:c r="G5" s="45" t="str">
        <x:v>ارزش موجودی</x:v>
      </x:c>
      <x:c r="H5" s="45"/>
      <x:c r="I5" s="45"/>
      <x:c r="J5" s="45" t="str">
        <x:v>هزینه سفارش</x:v>
      </x:c>
      <x:c r="K5" s="45"/>
      <x:c r="L5" s="45"/>
    </x:row>
    <x:row r="6" ht="29" customHeight="1">
      <x:c r="A6" s="58" t="n">
        <x:f>COUNTA('داده‌ها'!A9:A68)</x:f>
        <x:v>60</x:v>
      </x:c>
      <x:c r="B6" s="53"/>
      <x:c r="C6" s="53"/>
      <x:c r="D6" s="58" t="n">
        <x:f>COUNTIF('داده‌ها'!M9:M68,"&gt;0")</x:f>
        <x:v>15</x:v>
      </x:c>
      <x:c r="E6" s="53"/>
      <x:c r="F6" s="53"/>
      <x:c r="G6" s="58" t="n">
        <x:f>SUM('داده‌ها'!N9:N68)</x:f>
        <x:v>3227450000</x:v>
      </x:c>
      <x:c r="H6" s="53"/>
      <x:c r="I6" s="53"/>
      <x:c r="J6" s="58" t="n">
        <x:f>SUMPRODUCT('داده‌ها'!M9:M68,'داده‌ها'!I9:I68)</x:f>
        <x:v>923050000</x:v>
      </x:c>
      <x:c r="K6" s="53"/>
      <x:c r="L6" s="53"/>
    </x:row>
    <x:row r="7" ht="29" customHeight="1">
      <x:c r="A7" s="53"/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</x:row>
    <x:row r="8" ht="29" customHeight="1">
      <x:c r="A8" s="53"/>
      <x:c r="B8" s="53"/>
      <x:c r="C8" s="53"/>
      <x:c r="D8" s="53"/>
      <x:c r="E8" s="53"/>
      <x:c r="F8" s="53"/>
      <x:c r="G8" s="53"/>
      <x:c r="H8" s="53"/>
      <x:c r="I8" s="53"/>
      <x:c r="J8" s="53"/>
      <x:c r="K8" s="53"/>
      <x:c r="L8" s="53"/>
    </x:row>
    <x:row r="9" ht="25" customHeight="1"/>
    <x:row r="10" ht="31" customHeight="1">
      <x:c r="A10" s="62" t="str">
        <x:v>تحلیل تصویری | شاخص‌ها از داده‌های ورودی محاسبه می‌شوند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</x:row>
    <x:row r="11" ht="25" customHeight="1"/>
    <x:row r="12" ht="31" customHeight="1">
      <x:c r="J12" s="110" t="str">
        <x:v>نکات مدیریتی</x:v>
      </x:c>
      <x:c r="K12" s="110"/>
      <x:c r="L12" s="110"/>
      <x:c r="M12" s="110"/>
      <x:c r="N12" s="110"/>
    </x:row>
    <x:row r="13" ht="25" customHeight="1"/>
    <x:row r="14" ht="27" customHeight="1">
      <x:c r="J14" s="101" t="str">
        <x:v>● نقطه سفارش تابع تقاضای روزانه و زمان تأمین است.</x:v>
      </x:c>
      <x:c r="K14" s="101"/>
      <x:c r="L14" s="101"/>
      <x:c r="M14" s="101"/>
      <x:c r="N14" s="101"/>
    </x:row>
    <x:row r="15" ht="27" customHeight="1">
      <x:c r="J15" s="101"/>
      <x:c r="K15" s="101"/>
      <x:c r="L15" s="101"/>
      <x:c r="M15" s="101"/>
      <x:c r="N15" s="101"/>
    </x:row>
    <x:row r="16" ht="27" customHeight="1">
      <x:c r="J16" s="101"/>
      <x:c r="K16" s="101"/>
      <x:c r="L16" s="101"/>
      <x:c r="M16" s="101"/>
      <x:c r="N16" s="101"/>
    </x:row>
    <x:row r="17" ht="27" customHeight="1">
      <x:c r="J17" s="72"/>
      <x:c r="K17" s="72"/>
      <x:c r="L17" s="72"/>
      <x:c r="M17" s="72"/>
      <x:c r="N17" s="72"/>
    </x:row>
    <x:row r="18" ht="27" customHeight="1">
      <x:c r="J18" s="106" t="str">
        <x:v>● موجودی «در راه» از موجودی واقعی تفکیک شده است.</x:v>
      </x:c>
      <x:c r="K18" s="106"/>
      <x:c r="L18" s="106"/>
      <x:c r="M18" s="106"/>
      <x:c r="N18" s="106"/>
    </x:row>
    <x:row r="19" ht="27" customHeight="1">
      <x:c r="J19" s="106"/>
      <x:c r="K19" s="106"/>
      <x:c r="L19" s="106"/>
      <x:c r="M19" s="106"/>
      <x:c r="N19" s="106"/>
    </x:row>
    <x:row r="20" ht="27" customHeight="1">
      <x:c r="J20" s="106"/>
      <x:c r="K20" s="106"/>
      <x:c r="L20" s="106"/>
      <x:c r="M20" s="106"/>
      <x:c r="N20" s="106"/>
    </x:row>
    <x:row r="21" ht="25" customHeight="1"/>
    <x:row r="22" ht="27" customHeight="1">
      <x:c r="J22" s="101" t="str">
        <x:v>● مضرب بسته سفارش برای پیشنهاد خرید اعمال می‌شود.</x:v>
      </x:c>
      <x:c r="K22" s="101"/>
      <x:c r="L22" s="101"/>
      <x:c r="M22" s="101"/>
      <x:c r="N22" s="101"/>
    </x:row>
    <x:row r="23" ht="27" customHeight="1">
      <x:c r="J23" s="101"/>
      <x:c r="K23" s="101"/>
      <x:c r="L23" s="101"/>
      <x:c r="M23" s="101"/>
      <x:c r="N23" s="101"/>
    </x:row>
    <x:row r="24" ht="27" customHeight="1">
      <x:c r="J24" s="101"/>
      <x:c r="K24" s="101"/>
      <x:c r="L24" s="101"/>
      <x:c r="M24" s="101"/>
      <x:c r="N24" s="101"/>
    </x:row>
    <x:row r="25" ht="25" customHeight="1"/>
    <x:row r="26" ht="27" customHeight="1">
      <x:c r="J26" s="106" t="str">
        <x:v>● هیچ سفارش واقعی یا خرید خودکار ثبت نمی‌شود.</x:v>
      </x:c>
      <x:c r="K26" s="106"/>
      <x:c r="L26" s="106"/>
      <x:c r="M26" s="106"/>
      <x:c r="N26" s="106"/>
    </x:row>
    <x:row r="27" ht="27" customHeight="1">
      <x:c r="J27" s="106"/>
      <x:c r="K27" s="106"/>
      <x:c r="L27" s="106"/>
      <x:c r="M27" s="106"/>
      <x:c r="N27" s="106"/>
    </x:row>
    <x:row r="28" ht="27" customHeight="1">
      <x:c r="J28" s="106"/>
      <x:c r="K28" s="106"/>
      <x:c r="L28" s="106"/>
      <x:c r="M28" s="106"/>
      <x:c r="N28" s="106"/>
    </x:row>
    <x:row r="29" ht="25" customHeight="1"/>
    <x:row r="30" ht="25" customHeight="1"/>
    <x:row r="31" ht="25" customHeight="1"/>
    <x:row r="32" ht="31" customHeight="1">
      <x:c r="A32" s="77" t="str">
        <x:v>نمونه مستقل آموزشی | داده‌ها فرضی هستند؛ این فایل سابقه اجرای سفارش کارفرما نیست.</x:v>
      </x:c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fe1d59df09504789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3" max="3" width="15" hidden="0" customWidth="1"/>
    <x:col min="15" max="15" width="15" hidden="0" customWidth="1"/>
    <x:col min="16" max="16" width="15" hidden="0" customWidth="1"/>
    <x:col min="1" max="1" width="2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5" customHeight="1">
      <x:c r="A1" s="26" t="str">
        <x:v>۰۲ | مدیریت موجودی و نقطه سفارش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</x:row>
    <x:row r="3" ht="25" customHeight="1">
      <x:c r="A3" s="33" t="str">
        <x:v>۶۰ شناسه کالای آزمایشی | سفارش پیشنهادی بر اساس تقاضا، زمان تأمین و مضرب سفارش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</x:v>
      </x:c>
      <x:c r="B8" s="6" t="str">
        <x:v>عنوان کالا</x:v>
      </x:c>
      <x:c r="C8" s="6" t="str">
        <x:v>گروه</x:v>
      </x:c>
      <x:c r="D8" s="6" t="str">
        <x:v>موجودی فعلی</x:v>
      </x:c>
      <x:c r="E8" s="6" t="str">
        <x:v>در راه</x:v>
      </x:c>
      <x:c r="F8" s="6" t="str">
        <x:v>زمان تأمین (روز)</x:v>
      </x:c>
      <x:c r="G8" s="6" t="str">
        <x:v>تقاضای روزانه</x:v>
      </x:c>
      <x:c r="H8" s="6" t="str">
        <x:v>ذخیره اطمینان (روز)</x:v>
      </x:c>
      <x:c r="I8" s="6" t="str">
        <x:v>بهای واحد</x:v>
      </x:c>
      <x:c r="J8" s="6" t="str">
        <x:v>مضرب سفارش</x:v>
      </x:c>
      <x:c r="K8" s="6" t="str">
        <x:v>نقطه سفارش</x:v>
      </x:c>
      <x:c r="L8" s="6" t="str">
        <x:v>موجودی مؤثر</x:v>
      </x:c>
      <x:c r="M8" s="6" t="str">
        <x:v>سفارش پیشنهادی</x:v>
      </x:c>
      <x:c r="N8" s="6" t="str">
        <x:v>ارزش موجودی</x:v>
      </x:c>
      <x:c r="O8" s="6" t="str">
        <x:v>وضعیت</x:v>
      </x:c>
      <x:c r="P8" s="6" t="str">
        <x:v>کنترل</x:v>
      </x:c>
    </x:row>
    <x:row r="9" ht="25" customHeight="1">
      <x:c r="A9" s="13" t="str">
        <x:v>SKU-001</x:v>
      </x:c>
      <x:c r="B9" s="16" t="str">
        <x:v>کالای نمونه 01</x:v>
      </x:c>
      <x:c r="C9" s="16" t="str">
        <x:v>لوازم اداری</x:v>
      </x:c>
      <x:c r="D9" s="16" t="n">
        <x:v>70</x:v>
      </x:c>
      <x:c r="E9" s="16" t="n">
        <x:v>4</x:v>
      </x:c>
      <x:c r="F9" s="16" t="n">
        <x:v>11</x:v>
      </x:c>
      <x:c r="G9" s="16" t="n">
        <x:v>1.9</x:v>
      </x:c>
      <x:c r="H9" s="16" t="n">
        <x:v>6</x:v>
      </x:c>
      <x:c r="I9" s="20" t="n">
        <x:v>520000</x:v>
      </x:c>
      <x:c r="J9" s="16" t="n">
        <x:v>20</x:v>
      </x:c>
      <x:c r="K9" s="18" t="n">
        <x:f>ROUNDUP((F9+H9)*G9,0)</x:f>
        <x:v>33</x:v>
      </x:c>
      <x:c r="L9" s="18" t="n">
        <x:f>D9+E9</x:f>
        <x:v>74</x:v>
      </x:c>
      <x:c r="M9" s="18" t="n">
        <x:f>IF(OR(J9&lt;=0,L9&gt;=K9),0,ROUNDUP((K9-L9+F9*G9)/J9,0)*J9)</x:f>
        <x:v>0</x:v>
      </x:c>
      <x:c r="N9" s="22" t="n">
        <x:f>D9*I9</x:f>
        <x:v>36400000</x:v>
      </x:c>
      <x:c r="O9" s="18" t="str">
        <x:f>IF(D9=0,"ناموجود",IF(L9&lt;K9,"سفارش لازم","کافی"))</x:f>
        <x:v>کافی</x:v>
      </x:c>
      <x:c r="P9" s="18" t="str">
        <x:f>IF(OR(D9&lt;0,E9&lt;0,F9&lt;0,G9&lt;0,H9&lt;0,I9&lt;0,J9&lt;=0),"بازبینی","تأیید")</x:f>
        <x:v>تأیید</x:v>
      </x:c>
    </x:row>
    <x:row r="10" ht="25" customHeight="1">
      <x:c r="A10" s="13" t="str">
        <x:v>SKU-002</x:v>
      </x:c>
      <x:c r="B10" s="16" t="str">
        <x:v>کالای نمونه 02</x:v>
      </x:c>
      <x:c r="C10" s="16" t="str">
        <x:v>قطعات رایانه</x:v>
      </x:c>
      <x:c r="D10" s="16" t="n">
        <x:v>44</x:v>
      </x:c>
      <x:c r="E10" s="16" t="n">
        <x:v>21</x:v>
      </x:c>
      <x:c r="F10" s="16" t="n">
        <x:v>15</x:v>
      </x:c>
      <x:c r="G10" s="16" t="n">
        <x:v>4.7</x:v>
      </x:c>
      <x:c r="H10" s="16" t="n">
        <x:v>9</x:v>
      </x:c>
      <x:c r="I10" s="20" t="n">
        <x:v>1020000</x:v>
      </x:c>
      <x:c r="J10" s="16" t="n">
        <x:v>5</x:v>
      </x:c>
      <x:c r="K10" s="18" t="n">
        <x:f>ROUNDUP((F10+H10)*G10,0)</x:f>
        <x:v>113</x:v>
      </x:c>
      <x:c r="L10" s="18" t="n">
        <x:f>D10+E10</x:f>
        <x:v>65</x:v>
      </x:c>
      <x:c r="M10" s="18" t="n">
        <x:f>IF(OR(J10&lt;=0,L10&gt;=K10),0,ROUNDUP((K10-L10+F10*G10)/J10,0)*J10)</x:f>
        <x:v>120</x:v>
      </x:c>
      <x:c r="N10" s="22" t="n">
        <x:f>D10*I10</x:f>
        <x:v>44880000</x:v>
      </x:c>
      <x:c r="O10" s="18" t="str">
        <x:f>IF(D10=0,"ناموجود",IF(L10&lt;K10,"سفارش لازم","کافی"))</x:f>
        <x:v>سفارش لازم</x:v>
      </x:c>
      <x:c r="P10" s="18" t="str">
        <x:f>IF(OR(D10&lt;0,E10&lt;0,F10&lt;0,G10&lt;0,H10&lt;0,I10&lt;0,J10&lt;=0),"بازبینی","تأیید")</x:f>
        <x:v>تأیید</x:v>
      </x:c>
    </x:row>
    <x:row r="11" ht="25" customHeight="1">
      <x:c r="A11" s="13" t="str">
        <x:v>SKU-003</x:v>
      </x:c>
      <x:c r="B11" s="16" t="str">
        <x:v>کالای نمونه 03</x:v>
      </x:c>
      <x:c r="C11" s="16" t="str">
        <x:v>بسته‌بندی</x:v>
      </x:c>
      <x:c r="D11" s="16" t="n">
        <x:v>71</x:v>
      </x:c>
      <x:c r="E11" s="16" t="n">
        <x:v>25</x:v>
      </x:c>
      <x:c r="F11" s="16" t="n">
        <x:v>14</x:v>
      </x:c>
      <x:c r="G11" s="16" t="n">
        <x:v>4.8</x:v>
      </x:c>
      <x:c r="H11" s="16" t="n">
        <x:v>9</x:v>
      </x:c>
      <x:c r="I11" s="20" t="n">
        <x:v>1440000</x:v>
      </x:c>
      <x:c r="J11" s="16" t="n">
        <x:v>20</x:v>
      </x:c>
      <x:c r="K11" s="18" t="n">
        <x:f>ROUNDUP((F11+H11)*G11,0)</x:f>
        <x:v>111</x:v>
      </x:c>
      <x:c r="L11" s="18" t="n">
        <x:f>D11+E11</x:f>
        <x:v>96</x:v>
      </x:c>
      <x:c r="M11" s="18" t="n">
        <x:f>IF(OR(J11&lt;=0,L11&gt;=K11),0,ROUNDUP((K11-L11+F11*G11)/J11,0)*J11)</x:f>
        <x:v>100</x:v>
      </x:c>
      <x:c r="N11" s="22" t="n">
        <x:f>D11*I11</x:f>
        <x:v>102240000</x:v>
      </x:c>
      <x:c r="O11" s="18" t="str">
        <x:f>IF(D11=0,"ناموجود",IF(L11&lt;K11,"سفارش لازم","کافی"))</x:f>
        <x:v>سفارش لازم</x:v>
      </x:c>
      <x:c r="P11" s="18" t="str">
        <x:f>IF(OR(D11&lt;0,E11&lt;0,F11&lt;0,G11&lt;0,H11&lt;0,I11&lt;0,J11&lt;=0),"بازبینی","تأیید")</x:f>
        <x:v>تأیید</x:v>
      </x:c>
    </x:row>
    <x:row r="12" ht="25" customHeight="1">
      <x:c r="A12" s="13" t="str">
        <x:v>SKU-004</x:v>
      </x:c>
      <x:c r="B12" s="16" t="str">
        <x:v>کالای نمونه 04</x:v>
      </x:c>
      <x:c r="C12" s="16" t="str">
        <x:v>مصرفی فنی</x:v>
      </x:c>
      <x:c r="D12" s="16" t="n">
        <x:v>20</x:v>
      </x:c>
      <x:c r="E12" s="16" t="n">
        <x:v>16</x:v>
      </x:c>
      <x:c r="F12" s="16" t="n">
        <x:v>11</x:v>
      </x:c>
      <x:c r="G12" s="16" t="n">
        <x:v>4.6</x:v>
      </x:c>
      <x:c r="H12" s="16" t="n">
        <x:v>7</x:v>
      </x:c>
      <x:c r="I12" s="20" t="n">
        <x:v>860000</x:v>
      </x:c>
      <x:c r="J12" s="16" t="n">
        <x:v>20</x:v>
      </x:c>
      <x:c r="K12" s="18" t="n">
        <x:f>ROUNDUP((F12+H12)*G12,0)</x:f>
        <x:v>83</x:v>
      </x:c>
      <x:c r="L12" s="18" t="n">
        <x:f>D12+E12</x:f>
        <x:v>36</x:v>
      </x:c>
      <x:c r="M12" s="18" t="n">
        <x:f>IF(OR(J12&lt;=0,L12&gt;=K12),0,ROUNDUP((K12-L12+F12*G12)/J12,0)*J12)</x:f>
        <x:v>100</x:v>
      </x:c>
      <x:c r="N12" s="22" t="n">
        <x:f>D12*I12</x:f>
        <x:v>17200000</x:v>
      </x:c>
      <x:c r="O12" s="18" t="str">
        <x:f>IF(D12=0,"ناموجود",IF(L12&lt;K12,"سفارش لازم","کافی"))</x:f>
        <x:v>سفارش لازم</x:v>
      </x:c>
      <x:c r="P12" s="18" t="str">
        <x:f>IF(OR(D12&lt;0,E12&lt;0,F12&lt;0,G12&lt;0,H12&lt;0,I12&lt;0,J12&lt;=0),"بازبینی","تأیید")</x:f>
        <x:v>تأیید</x:v>
      </x:c>
    </x:row>
    <x:row r="13" ht="25" customHeight="1">
      <x:c r="A13" s="13" t="str">
        <x:v>SKU-005</x:v>
      </x:c>
      <x:c r="B13" s="16" t="str">
        <x:v>کالای نمونه 05</x:v>
      </x:c>
      <x:c r="C13" s="16" t="str">
        <x:v>نظافت</x:v>
      </x:c>
      <x:c r="D13" s="16" t="n">
        <x:v>67</x:v>
      </x:c>
      <x:c r="E13" s="16" t="n">
        <x:v>2</x:v>
      </x:c>
      <x:c r="F13" s="16" t="n">
        <x:v>10</x:v>
      </x:c>
      <x:c r="G13" s="16" t="n">
        <x:v>4</x:v>
      </x:c>
      <x:c r="H13" s="16" t="n">
        <x:v>3</x:v>
      </x:c>
      <x:c r="I13" s="20" t="n">
        <x:v>1090000</x:v>
      </x:c>
      <x:c r="J13" s="16" t="n">
        <x:v>5</x:v>
      </x:c>
      <x:c r="K13" s="18" t="n">
        <x:f>ROUNDUP((F13+H13)*G13,0)</x:f>
        <x:v>52</x:v>
      </x:c>
      <x:c r="L13" s="18" t="n">
        <x:f>D13+E13</x:f>
        <x:v>69</x:v>
      </x:c>
      <x:c r="M13" s="18" t="n">
        <x:f>IF(OR(J13&lt;=0,L13&gt;=K13),0,ROUNDUP((K13-L13+F13*G13)/J13,0)*J13)</x:f>
        <x:v>0</x:v>
      </x:c>
      <x:c r="N13" s="22" t="n">
        <x:f>D13*I13</x:f>
        <x:v>73030000</x:v>
      </x:c>
      <x:c r="O13" s="18" t="str">
        <x:f>IF(D13=0,"ناموجود",IF(L13&lt;K13,"سفارش لازم","کافی"))</x:f>
        <x:v>کافی</x:v>
      </x:c>
      <x:c r="P13" s="18" t="str">
        <x:f>IF(OR(D13&lt;0,E13&lt;0,F13&lt;0,G13&lt;0,H13&lt;0,I13&lt;0,J13&lt;=0),"بازبینی","تأیید")</x:f>
        <x:v>تأیید</x:v>
      </x:c>
    </x:row>
    <x:row r="14" ht="25" customHeight="1">
      <x:c r="A14" s="13" t="str">
        <x:v>SKU-006</x:v>
      </x:c>
      <x:c r="B14" s="16" t="str">
        <x:v>کالای نمونه 06</x:v>
      </x:c>
      <x:c r="C14" s="16" t="str">
        <x:v>لوازم اداری</x:v>
      </x:c>
      <x:c r="D14" s="16" t="n">
        <x:v>69</x:v>
      </x:c>
      <x:c r="E14" s="16" t="n">
        <x:v>7</x:v>
      </x:c>
      <x:c r="F14" s="16" t="n">
        <x:v>17</x:v>
      </x:c>
      <x:c r="G14" s="16" t="n">
        <x:v>1.7</x:v>
      </x:c>
      <x:c r="H14" s="16" t="n">
        <x:v>9</x:v>
      </x:c>
      <x:c r="I14" s="20" t="n">
        <x:v>180000</x:v>
      </x:c>
      <x:c r="J14" s="16" t="n">
        <x:v>20</x:v>
      </x:c>
      <x:c r="K14" s="18" t="n">
        <x:f>ROUNDUP((F14+H14)*G14,0)</x:f>
        <x:v>45</x:v>
      </x:c>
      <x:c r="L14" s="18" t="n">
        <x:f>D14+E14</x:f>
        <x:v>76</x:v>
      </x:c>
      <x:c r="M14" s="18" t="n">
        <x:f>IF(OR(J14&lt;=0,L14&gt;=K14),0,ROUNDUP((K14-L14+F14*G14)/J14,0)*J14)</x:f>
        <x:v>0</x:v>
      </x:c>
      <x:c r="N14" s="22" t="n">
        <x:f>D14*I14</x:f>
        <x:v>12420000</x:v>
      </x:c>
      <x:c r="O14" s="18" t="str">
        <x:f>IF(D14=0,"ناموجود",IF(L14&lt;K14,"سفارش لازم","کافی"))</x:f>
        <x:v>کافی</x:v>
      </x:c>
      <x:c r="P14" s="18" t="str">
        <x:f>IF(OR(D14&lt;0,E14&lt;0,F14&lt;0,G14&lt;0,H14&lt;0,I14&lt;0,J14&lt;=0),"بازبینی","تأیید")</x:f>
        <x:v>تأیید</x:v>
      </x:c>
    </x:row>
    <x:row r="15" ht="25" customHeight="1">
      <x:c r="A15" s="13" t="str">
        <x:v>SKU-007</x:v>
      </x:c>
      <x:c r="B15" s="16" t="str">
        <x:v>کالای نمونه 07</x:v>
      </x:c>
      <x:c r="C15" s="16" t="str">
        <x:v>قطعات رایانه</x:v>
      </x:c>
      <x:c r="D15" s="16" t="n">
        <x:v>47</x:v>
      </x:c>
      <x:c r="E15" s="16" t="n">
        <x:v>0</x:v>
      </x:c>
      <x:c r="F15" s="16" t="n">
        <x:v>15</x:v>
      </x:c>
      <x:c r="G15" s="16" t="n">
        <x:v>3.5</x:v>
      </x:c>
      <x:c r="H15" s="16" t="n">
        <x:v>2</x:v>
      </x:c>
      <x:c r="I15" s="20" t="n">
        <x:v>240000</x:v>
      </x:c>
      <x:c r="J15" s="16" t="n">
        <x:v>10</x:v>
      </x:c>
      <x:c r="K15" s="18" t="n">
        <x:f>ROUNDUP((F15+H15)*G15,0)</x:f>
        <x:v>60</x:v>
      </x:c>
      <x:c r="L15" s="18" t="n">
        <x:f>D15+E15</x:f>
        <x:v>47</x:v>
      </x:c>
      <x:c r="M15" s="18" t="n">
        <x:f>IF(OR(J15&lt;=0,L15&gt;=K15),0,ROUNDUP((K15-L15+F15*G15)/J15,0)*J15)</x:f>
        <x:v>70</x:v>
      </x:c>
      <x:c r="N15" s="22" t="n">
        <x:f>D15*I15</x:f>
        <x:v>11280000</x:v>
      </x:c>
      <x:c r="O15" s="18" t="str">
        <x:f>IF(D15=0,"ناموجود",IF(L15&lt;K15,"سفارش لازم","کافی"))</x:f>
        <x:v>سفارش لازم</x:v>
      </x:c>
      <x:c r="P15" s="18" t="str">
        <x:f>IF(OR(D15&lt;0,E15&lt;0,F15&lt;0,G15&lt;0,H15&lt;0,I15&lt;0,J15&lt;=0),"بازبینی","تأیید")</x:f>
        <x:v>تأیید</x:v>
      </x:c>
    </x:row>
    <x:row r="16" ht="25" customHeight="1">
      <x:c r="A16" s="13" t="str">
        <x:v>SKU-008</x:v>
      </x:c>
      <x:c r="B16" s="16" t="str">
        <x:v>کالای نمونه 08</x:v>
      </x:c>
      <x:c r="C16" s="16" t="str">
        <x:v>بسته‌بندی</x:v>
      </x:c>
      <x:c r="D16" s="16" t="n">
        <x:v>36</x:v>
      </x:c>
      <x:c r="E16" s="16" t="n">
        <x:v>11</x:v>
      </x:c>
      <x:c r="F16" s="16" t="n">
        <x:v>9</x:v>
      </x:c>
      <x:c r="G16" s="16" t="n">
        <x:v>2.8</x:v>
      </x:c>
      <x:c r="H16" s="16" t="n">
        <x:v>4</x:v>
      </x:c>
      <x:c r="I16" s="20" t="n">
        <x:v>1570000</x:v>
      </x:c>
      <x:c r="J16" s="16" t="n">
        <x:v>5</x:v>
      </x:c>
      <x:c r="K16" s="18" t="n">
        <x:f>ROUNDUP((F16+H16)*G16,0)</x:f>
        <x:v>37</x:v>
      </x:c>
      <x:c r="L16" s="18" t="n">
        <x:f>D16+E16</x:f>
        <x:v>47</x:v>
      </x:c>
      <x:c r="M16" s="18" t="n">
        <x:f>IF(OR(J16&lt;=0,L16&gt;=K16),0,ROUNDUP((K16-L16+F16*G16)/J16,0)*J16)</x:f>
        <x:v>0</x:v>
      </x:c>
      <x:c r="N16" s="22" t="n">
        <x:f>D16*I16</x:f>
        <x:v>56520000</x:v>
      </x:c>
      <x:c r="O16" s="18" t="str">
        <x:f>IF(D16=0,"ناموجود",IF(L16&lt;K16,"سفارش لازم","کافی"))</x:f>
        <x:v>کافی</x:v>
      </x:c>
      <x:c r="P16" s="18" t="str">
        <x:f>IF(OR(D16&lt;0,E16&lt;0,F16&lt;0,G16&lt;0,H16&lt;0,I16&lt;0,J16&lt;=0),"بازبینی","تأیید")</x:f>
        <x:v>تأیید</x:v>
      </x:c>
    </x:row>
    <x:row r="17" ht="25" customHeight="1">
      <x:c r="A17" s="13" t="str">
        <x:v>SKU-009</x:v>
      </x:c>
      <x:c r="B17" s="16" t="str">
        <x:v>کالای نمونه 09</x:v>
      </x:c>
      <x:c r="C17" s="16" t="str">
        <x:v>مصرفی فنی</x:v>
      </x:c>
      <x:c r="D17" s="16" t="n">
        <x:v>17</x:v>
      </x:c>
      <x:c r="E17" s="16" t="n">
        <x:v>24</x:v>
      </x:c>
      <x:c r="F17" s="16" t="n">
        <x:v>16</x:v>
      </x:c>
      <x:c r="G17" s="16" t="n">
        <x:v>1.9</x:v>
      </x:c>
      <x:c r="H17" s="16" t="n">
        <x:v>9</x:v>
      </x:c>
      <x:c r="I17" s="20" t="n">
        <x:v>280000</x:v>
      </x:c>
      <x:c r="J17" s="16" t="n">
        <x:v>10</x:v>
      </x:c>
      <x:c r="K17" s="18" t="n">
        <x:f>ROUNDUP((F17+H17)*G17,0)</x:f>
        <x:v>48</x:v>
      </x:c>
      <x:c r="L17" s="18" t="n">
        <x:f>D17+E17</x:f>
        <x:v>41</x:v>
      </x:c>
      <x:c r="M17" s="18" t="n">
        <x:f>IF(OR(J17&lt;=0,L17&gt;=K17),0,ROUNDUP((K17-L17+F17*G17)/J17,0)*J17)</x:f>
        <x:v>40</x:v>
      </x:c>
      <x:c r="N17" s="22" t="n">
        <x:f>D17*I17</x:f>
        <x:v>4760000</x:v>
      </x:c>
      <x:c r="O17" s="18" t="str">
        <x:f>IF(D17=0,"ناموجود",IF(L17&lt;K17,"سفارش لازم","کافی"))</x:f>
        <x:v>سفارش لازم</x:v>
      </x:c>
      <x:c r="P17" s="18" t="str">
        <x:f>IF(OR(D17&lt;0,E17&lt;0,F17&lt;0,G17&lt;0,H17&lt;0,I17&lt;0,J17&lt;=0),"بازبینی","تأیید")</x:f>
        <x:v>تأیید</x:v>
      </x:c>
    </x:row>
    <x:row r="18" ht="25" customHeight="1">
      <x:c r="A18" s="13" t="str">
        <x:v>SKU-010</x:v>
      </x:c>
      <x:c r="B18" s="16" t="str">
        <x:v>کالای نمونه 10</x:v>
      </x:c>
      <x:c r="C18" s="16" t="str">
        <x:v>نظافت</x:v>
      </x:c>
      <x:c r="D18" s="16" t="n">
        <x:v>97</x:v>
      </x:c>
      <x:c r="E18" s="16" t="n">
        <x:v>23</x:v>
      </x:c>
      <x:c r="F18" s="16" t="n">
        <x:v>14</x:v>
      </x:c>
      <x:c r="G18" s="16" t="n">
        <x:v>0.6</x:v>
      </x:c>
      <x:c r="H18" s="16" t="n">
        <x:v>8</x:v>
      </x:c>
      <x:c r="I18" s="20" t="n">
        <x:v>1230000</x:v>
      </x:c>
      <x:c r="J18" s="16" t="n">
        <x:v>5</x:v>
      </x:c>
      <x:c r="K18" s="18" t="n">
        <x:f>ROUNDUP((F18+H18)*G18,0)</x:f>
        <x:v>14</x:v>
      </x:c>
      <x:c r="L18" s="18" t="n">
        <x:f>D18+E18</x:f>
        <x:v>120</x:v>
      </x:c>
      <x:c r="M18" s="18" t="n">
        <x:f>IF(OR(J18&lt;=0,L18&gt;=K18),0,ROUNDUP((K18-L18+F18*G18)/J18,0)*J18)</x:f>
        <x:v>0</x:v>
      </x:c>
      <x:c r="N18" s="22" t="n">
        <x:f>D18*I18</x:f>
        <x:v>119310000</x:v>
      </x:c>
      <x:c r="O18" s="18" t="str">
        <x:f>IF(D18=0,"ناموجود",IF(L18&lt;K18,"سفارش لازم","کافی"))</x:f>
        <x:v>کافی</x:v>
      </x:c>
      <x:c r="P18" s="18" t="str">
        <x:f>IF(OR(D18&lt;0,E18&lt;0,F18&lt;0,G18&lt;0,H18&lt;0,I18&lt;0,J18&lt;=0),"بازبینی","تأیید")</x:f>
        <x:v>تأیید</x:v>
      </x:c>
    </x:row>
    <x:row r="19" ht="25" customHeight="1">
      <x:c r="A19" s="13" t="str">
        <x:v>SKU-011</x:v>
      </x:c>
      <x:c r="B19" s="16" t="str">
        <x:v>کالای نمونه 11</x:v>
      </x:c>
      <x:c r="C19" s="16" t="str">
        <x:v>لوازم اداری</x:v>
      </x:c>
      <x:c r="D19" s="16" t="n">
        <x:v>44</x:v>
      </x:c>
      <x:c r="E19" s="16" t="n">
        <x:v>7</x:v>
      </x:c>
      <x:c r="F19" s="16" t="n">
        <x:v>14</x:v>
      </x:c>
      <x:c r="G19" s="16" t="n">
        <x:v>3.6</x:v>
      </x:c>
      <x:c r="H19" s="16" t="n">
        <x:v>4</x:v>
      </x:c>
      <x:c r="I19" s="20" t="n">
        <x:v>1560000</x:v>
      </x:c>
      <x:c r="J19" s="16" t="n">
        <x:v>10</x:v>
      </x:c>
      <x:c r="K19" s="18" t="n">
        <x:f>ROUNDUP((F19+H19)*G19,0)</x:f>
        <x:v>65</x:v>
      </x:c>
      <x:c r="L19" s="18" t="n">
        <x:f>D19+E19</x:f>
        <x:v>51</x:v>
      </x:c>
      <x:c r="M19" s="18" t="n">
        <x:f>IF(OR(J19&lt;=0,L19&gt;=K19),0,ROUNDUP((K19-L19+F19*G19)/J19,0)*J19)</x:f>
        <x:v>70</x:v>
      </x:c>
      <x:c r="N19" s="22" t="n">
        <x:f>D19*I19</x:f>
        <x:v>68640000</x:v>
      </x:c>
      <x:c r="O19" s="18" t="str">
        <x:f>IF(D19=0,"ناموجود",IF(L19&lt;K19,"سفارش لازم","کافی"))</x:f>
        <x:v>سفارش لازم</x:v>
      </x:c>
      <x:c r="P19" s="18" t="str">
        <x:f>IF(OR(D19&lt;0,E19&lt;0,F19&lt;0,G19&lt;0,H19&lt;0,I19&lt;0,J19&lt;=0),"بازبینی","تأیید")</x:f>
        <x:v>تأیید</x:v>
      </x:c>
    </x:row>
    <x:row r="20" ht="25" customHeight="1">
      <x:c r="A20" s="13" t="str">
        <x:v>SKU-012</x:v>
      </x:c>
      <x:c r="B20" s="16" t="str">
        <x:v>کالای نمونه 12</x:v>
      </x:c>
      <x:c r="C20" s="16" t="str">
        <x:v>قطعات رایانه</x:v>
      </x:c>
      <x:c r="D20" s="16" t="n">
        <x:v>54</x:v>
      </x:c>
      <x:c r="E20" s="16" t="n">
        <x:v>14</x:v>
      </x:c>
      <x:c r="F20" s="16" t="n">
        <x:v>17</x:v>
      </x:c>
      <x:c r="G20" s="16" t="n">
        <x:v>2.4</x:v>
      </x:c>
      <x:c r="H20" s="16" t="n">
        <x:v>4</x:v>
      </x:c>
      <x:c r="I20" s="20" t="n">
        <x:v>1120000</x:v>
      </x:c>
      <x:c r="J20" s="16" t="n">
        <x:v>20</x:v>
      </x:c>
      <x:c r="K20" s="18" t="n">
        <x:f>ROUNDUP((F20+H20)*G20,0)</x:f>
        <x:v>51</x:v>
      </x:c>
      <x:c r="L20" s="18" t="n">
        <x:f>D20+E20</x:f>
        <x:v>68</x:v>
      </x:c>
      <x:c r="M20" s="18" t="n">
        <x:f>IF(OR(J20&lt;=0,L20&gt;=K20),0,ROUNDUP((K20-L20+F20*G20)/J20,0)*J20)</x:f>
        <x:v>0</x:v>
      </x:c>
      <x:c r="N20" s="22" t="n">
        <x:f>D20*I20</x:f>
        <x:v>60480000</x:v>
      </x:c>
      <x:c r="O20" s="18" t="str">
        <x:f>IF(D20=0,"ناموجود",IF(L20&lt;K20,"سفارش لازم","کافی"))</x:f>
        <x:v>کافی</x:v>
      </x:c>
      <x:c r="P20" s="18" t="str">
        <x:f>IF(OR(D20&lt;0,E20&lt;0,F20&lt;0,G20&lt;0,H20&lt;0,I20&lt;0,J20&lt;=0),"بازبینی","تأیید")</x:f>
        <x:v>تأیید</x:v>
      </x:c>
    </x:row>
    <x:row r="21" ht="25" customHeight="1">
      <x:c r="A21" s="13" t="str">
        <x:v>SKU-013</x:v>
      </x:c>
      <x:c r="B21" s="16" t="str">
        <x:v>کالای نمونه 13</x:v>
      </x:c>
      <x:c r="C21" s="16" t="str">
        <x:v>بسته‌بندی</x:v>
      </x:c>
      <x:c r="D21" s="16" t="n">
        <x:v>25</x:v>
      </x:c>
      <x:c r="E21" s="16" t="n">
        <x:v>20</x:v>
      </x:c>
      <x:c r="F21" s="16" t="n">
        <x:v>5</x:v>
      </x:c>
      <x:c r="G21" s="16" t="n">
        <x:v>3.5</x:v>
      </x:c>
      <x:c r="H21" s="16" t="n">
        <x:v>7</x:v>
      </x:c>
      <x:c r="I21" s="20" t="n">
        <x:v>1090000</x:v>
      </x:c>
      <x:c r="J21" s="16" t="n">
        <x:v>20</x:v>
      </x:c>
      <x:c r="K21" s="18" t="n">
        <x:f>ROUNDUP((F21+H21)*G21,0)</x:f>
        <x:v>42</x:v>
      </x:c>
      <x:c r="L21" s="18" t="n">
        <x:f>D21+E21</x:f>
        <x:v>45</x:v>
      </x:c>
      <x:c r="M21" s="18" t="n">
        <x:f>IF(OR(J21&lt;=0,L21&gt;=K21),0,ROUNDUP((K21-L21+F21*G21)/J21,0)*J21)</x:f>
        <x:v>0</x:v>
      </x:c>
      <x:c r="N21" s="22" t="n">
        <x:f>D21*I21</x:f>
        <x:v>27250000</x:v>
      </x:c>
      <x:c r="O21" s="18" t="str">
        <x:f>IF(D21=0,"ناموجود",IF(L21&lt;K21,"سفارش لازم","کافی"))</x:f>
        <x:v>کافی</x:v>
      </x:c>
      <x:c r="P21" s="18" t="str">
        <x:f>IF(OR(D21&lt;0,E21&lt;0,F21&lt;0,G21&lt;0,H21&lt;0,I21&lt;0,J21&lt;=0),"بازبینی","تأیید")</x:f>
        <x:v>تأیید</x:v>
      </x:c>
    </x:row>
    <x:row r="22" ht="25" customHeight="1">
      <x:c r="A22" s="13" t="str">
        <x:v>SKU-014</x:v>
      </x:c>
      <x:c r="B22" s="16" t="str">
        <x:v>کالای نمونه 14</x:v>
      </x:c>
      <x:c r="C22" s="16" t="str">
        <x:v>مصرفی فنی</x:v>
      </x:c>
      <x:c r="D22" s="16" t="n">
        <x:v>77</x:v>
      </x:c>
      <x:c r="E22" s="16" t="n">
        <x:v>23</x:v>
      </x:c>
      <x:c r="F22" s="16" t="n">
        <x:v>12</x:v>
      </x:c>
      <x:c r="G22" s="16" t="n">
        <x:v>4</x:v>
      </x:c>
      <x:c r="H22" s="16" t="n">
        <x:v>7</x:v>
      </x:c>
      <x:c r="I22" s="20" t="n">
        <x:v>990000</x:v>
      </x:c>
      <x:c r="J22" s="16" t="n">
        <x:v>10</x:v>
      </x:c>
      <x:c r="K22" s="18" t="n">
        <x:f>ROUNDUP((F22+H22)*G22,0)</x:f>
        <x:v>76</x:v>
      </x:c>
      <x:c r="L22" s="18" t="n">
        <x:f>D22+E22</x:f>
        <x:v>100</x:v>
      </x:c>
      <x:c r="M22" s="18" t="n">
        <x:f>IF(OR(J22&lt;=0,L22&gt;=K22),0,ROUNDUP((K22-L22+F22*G22)/J22,0)*J22)</x:f>
        <x:v>0</x:v>
      </x:c>
      <x:c r="N22" s="22" t="n">
        <x:f>D22*I22</x:f>
        <x:v>76230000</x:v>
      </x:c>
      <x:c r="O22" s="18" t="str">
        <x:f>IF(D22=0,"ناموجود",IF(L22&lt;K22,"سفارش لازم","کافی"))</x:f>
        <x:v>کافی</x:v>
      </x:c>
      <x:c r="P22" s="18" t="str">
        <x:f>IF(OR(D22&lt;0,E22&lt;0,F22&lt;0,G22&lt;0,H22&lt;0,I22&lt;0,J22&lt;=0),"بازبینی","تأیید")</x:f>
        <x:v>تأیید</x:v>
      </x:c>
    </x:row>
    <x:row r="23" ht="25" customHeight="1">
      <x:c r="A23" s="13" t="str">
        <x:v>SKU-015</x:v>
      </x:c>
      <x:c r="B23" s="16" t="str">
        <x:v>کالای نمونه 15</x:v>
      </x:c>
      <x:c r="C23" s="16" t="str">
        <x:v>نظافت</x:v>
      </x:c>
      <x:c r="D23" s="16" t="n">
        <x:v>95</x:v>
      </x:c>
      <x:c r="E23" s="16" t="n">
        <x:v>22</x:v>
      </x:c>
      <x:c r="F23" s="16" t="n">
        <x:v>8</x:v>
      </x:c>
      <x:c r="G23" s="16" t="n">
        <x:v>1.5</x:v>
      </x:c>
      <x:c r="H23" s="16" t="n">
        <x:v>7</x:v>
      </x:c>
      <x:c r="I23" s="20" t="n">
        <x:v>1710000</x:v>
      </x:c>
      <x:c r="J23" s="16" t="n">
        <x:v>10</x:v>
      </x:c>
      <x:c r="K23" s="18" t="n">
        <x:f>ROUNDUP((F23+H23)*G23,0)</x:f>
        <x:v>23</x:v>
      </x:c>
      <x:c r="L23" s="18" t="n">
        <x:f>D23+E23</x:f>
        <x:v>117</x:v>
      </x:c>
      <x:c r="M23" s="18" t="n">
        <x:f>IF(OR(J23&lt;=0,L23&gt;=K23),0,ROUNDUP((K23-L23+F23*G23)/J23,0)*J23)</x:f>
        <x:v>0</x:v>
      </x:c>
      <x:c r="N23" s="22" t="n">
        <x:f>D23*I23</x:f>
        <x:v>162450000</x:v>
      </x:c>
      <x:c r="O23" s="18" t="str">
        <x:f>IF(D23=0,"ناموجود",IF(L23&lt;K23,"سفارش لازم","کافی"))</x:f>
        <x:v>کافی</x:v>
      </x:c>
      <x:c r="P23" s="18" t="str">
        <x:f>IF(OR(D23&lt;0,E23&lt;0,F23&lt;0,G23&lt;0,H23&lt;0,I23&lt;0,J23&lt;=0),"بازبینی","تأیید")</x:f>
        <x:v>تأیید</x:v>
      </x:c>
    </x:row>
    <x:row r="24" ht="25" customHeight="1">
      <x:c r="A24" s="13" t="str">
        <x:v>SKU-016</x:v>
      </x:c>
      <x:c r="B24" s="16" t="str">
        <x:v>کالای نمونه 16</x:v>
      </x:c>
      <x:c r="C24" s="16" t="str">
        <x:v>لوازم اداری</x:v>
      </x:c>
      <x:c r="D24" s="16" t="n">
        <x:v>81</x:v>
      </x:c>
      <x:c r="E24" s="16" t="n">
        <x:v>12</x:v>
      </x:c>
      <x:c r="F24" s="16" t="n">
        <x:v>7</x:v>
      </x:c>
      <x:c r="G24" s="16" t="n">
        <x:v>1.6</x:v>
      </x:c>
      <x:c r="H24" s="16" t="n">
        <x:v>4</x:v>
      </x:c>
      <x:c r="I24" s="20" t="n">
        <x:v>470000</x:v>
      </x:c>
      <x:c r="J24" s="16" t="n">
        <x:v>20</x:v>
      </x:c>
      <x:c r="K24" s="18" t="n">
        <x:f>ROUNDUP((F24+H24)*G24,0)</x:f>
        <x:v>18</x:v>
      </x:c>
      <x:c r="L24" s="18" t="n">
        <x:f>D24+E24</x:f>
        <x:v>93</x:v>
      </x:c>
      <x:c r="M24" s="18" t="n">
        <x:f>IF(OR(J24&lt;=0,L24&gt;=K24),0,ROUNDUP((K24-L24+F24*G24)/J24,0)*J24)</x:f>
        <x:v>0</x:v>
      </x:c>
      <x:c r="N24" s="22" t="n">
        <x:f>D24*I24</x:f>
        <x:v>38070000</x:v>
      </x:c>
      <x:c r="O24" s="18" t="str">
        <x:f>IF(D24=0,"ناموجود",IF(L24&lt;K24,"سفارش لازم","کافی"))</x:f>
        <x:v>کافی</x:v>
      </x:c>
      <x:c r="P24" s="18" t="str">
        <x:f>IF(OR(D24&lt;0,E24&lt;0,F24&lt;0,G24&lt;0,H24&lt;0,I24&lt;0,J24&lt;=0),"بازبینی","تأیید")</x:f>
        <x:v>تأیید</x:v>
      </x:c>
    </x:row>
    <x:row r="25" ht="25" customHeight="1">
      <x:c r="A25" s="13" t="str">
        <x:v>SKU-017</x:v>
      </x:c>
      <x:c r="B25" s="16" t="str">
        <x:v>کالای نمونه 17</x:v>
      </x:c>
      <x:c r="C25" s="16" t="str">
        <x:v>قطعات رایانه</x:v>
      </x:c>
      <x:c r="D25" s="16" t="n">
        <x:v>72</x:v>
      </x:c>
      <x:c r="E25" s="16" t="n">
        <x:v>2</x:v>
      </x:c>
      <x:c r="F25" s="16" t="n">
        <x:v>6</x:v>
      </x:c>
      <x:c r="G25" s="16" t="n">
        <x:v>2.8</x:v>
      </x:c>
      <x:c r="H25" s="16" t="n">
        <x:v>7</x:v>
      </x:c>
      <x:c r="I25" s="20" t="n">
        <x:v>310000</x:v>
      </x:c>
      <x:c r="J25" s="16" t="n">
        <x:v>10</x:v>
      </x:c>
      <x:c r="K25" s="18" t="n">
        <x:f>ROUNDUP((F25+H25)*G25,0)</x:f>
        <x:v>37</x:v>
      </x:c>
      <x:c r="L25" s="18" t="n">
        <x:f>D25+E25</x:f>
        <x:v>74</x:v>
      </x:c>
      <x:c r="M25" s="18" t="n">
        <x:f>IF(OR(J25&lt;=0,L25&gt;=K25),0,ROUNDUP((K25-L25+F25*G25)/J25,0)*J25)</x:f>
        <x:v>0</x:v>
      </x:c>
      <x:c r="N25" s="22" t="n">
        <x:f>D25*I25</x:f>
        <x:v>22320000</x:v>
      </x:c>
      <x:c r="O25" s="18" t="str">
        <x:f>IF(D25=0,"ناموجود",IF(L25&lt;K25,"سفارش لازم","کافی"))</x:f>
        <x:v>کافی</x:v>
      </x:c>
      <x:c r="P25" s="18" t="str">
        <x:f>IF(OR(D25&lt;0,E25&lt;0,F25&lt;0,G25&lt;0,H25&lt;0,I25&lt;0,J25&lt;=0),"بازبینی","تأیید")</x:f>
        <x:v>تأیید</x:v>
      </x:c>
    </x:row>
    <x:row r="26" ht="25" customHeight="1">
      <x:c r="A26" s="13" t="str">
        <x:v>SKU-018</x:v>
      </x:c>
      <x:c r="B26" s="16" t="str">
        <x:v>کالای نمونه 18</x:v>
      </x:c>
      <x:c r="C26" s="16" t="str">
        <x:v>بسته‌بندی</x:v>
      </x:c>
      <x:c r="D26" s="16" t="n">
        <x:v>110</x:v>
      </x:c>
      <x:c r="E26" s="16" t="n">
        <x:v>7</x:v>
      </x:c>
      <x:c r="F26" s="16" t="n">
        <x:v>4</x:v>
      </x:c>
      <x:c r="G26" s="16" t="n">
        <x:v>0.5</x:v>
      </x:c>
      <x:c r="H26" s="16" t="n">
        <x:v>3</x:v>
      </x:c>
      <x:c r="I26" s="20" t="n">
        <x:v>1050000</x:v>
      </x:c>
      <x:c r="J26" s="16" t="n">
        <x:v>5</x:v>
      </x:c>
      <x:c r="K26" s="18" t="n">
        <x:f>ROUNDUP((F26+H26)*G26,0)</x:f>
        <x:v>4</x:v>
      </x:c>
      <x:c r="L26" s="18" t="n">
        <x:f>D26+E26</x:f>
        <x:v>117</x:v>
      </x:c>
      <x:c r="M26" s="18" t="n">
        <x:f>IF(OR(J26&lt;=0,L26&gt;=K26),0,ROUNDUP((K26-L26+F26*G26)/J26,0)*J26)</x:f>
        <x:v>0</x:v>
      </x:c>
      <x:c r="N26" s="22" t="n">
        <x:f>D26*I26</x:f>
        <x:v>115500000</x:v>
      </x:c>
      <x:c r="O26" s="18" t="str">
        <x:f>IF(D26=0,"ناموجود",IF(L26&lt;K26,"سفارش لازم","کافی"))</x:f>
        <x:v>کافی</x:v>
      </x:c>
      <x:c r="P26" s="18" t="str">
        <x:f>IF(OR(D26&lt;0,E26&lt;0,F26&lt;0,G26&lt;0,H26&lt;0,I26&lt;0,J26&lt;=0),"بازبینی","تأیید")</x:f>
        <x:v>تأیید</x:v>
      </x:c>
    </x:row>
    <x:row r="27" ht="25" customHeight="1">
      <x:c r="A27" s="13" t="str">
        <x:v>SKU-019</x:v>
      </x:c>
      <x:c r="B27" s="16" t="str">
        <x:v>کالای نمونه 19</x:v>
      </x:c>
      <x:c r="C27" s="16" t="str">
        <x:v>مصرفی فنی</x:v>
      </x:c>
      <x:c r="D27" s="16" t="n">
        <x:v>48</x:v>
      </x:c>
      <x:c r="E27" s="16" t="n">
        <x:v>12</x:v>
      </x:c>
      <x:c r="F27" s="16" t="n">
        <x:v>12</x:v>
      </x:c>
      <x:c r="G27" s="16" t="n">
        <x:v>0.3</x:v>
      </x:c>
      <x:c r="H27" s="16" t="n">
        <x:v>8</x:v>
      </x:c>
      <x:c r="I27" s="20" t="n">
        <x:v>210000</x:v>
      </x:c>
      <x:c r="J27" s="16" t="n">
        <x:v>20</x:v>
      </x:c>
      <x:c r="K27" s="18" t="n">
        <x:f>ROUNDUP((F27+H27)*G27,0)</x:f>
        <x:v>6</x:v>
      </x:c>
      <x:c r="L27" s="18" t="n">
        <x:f>D27+E27</x:f>
        <x:v>60</x:v>
      </x:c>
      <x:c r="M27" s="18" t="n">
        <x:f>IF(OR(J27&lt;=0,L27&gt;=K27),0,ROUNDUP((K27-L27+F27*G27)/J27,0)*J27)</x:f>
        <x:v>0</x:v>
      </x:c>
      <x:c r="N27" s="22" t="n">
        <x:f>D27*I27</x:f>
        <x:v>10080000</x:v>
      </x:c>
      <x:c r="O27" s="18" t="str">
        <x:f>IF(D27=0,"ناموجود",IF(L27&lt;K27,"سفارش لازم","کافی"))</x:f>
        <x:v>کافی</x:v>
      </x:c>
      <x:c r="P27" s="18" t="str">
        <x:f>IF(OR(D27&lt;0,E27&lt;0,F27&lt;0,G27&lt;0,H27&lt;0,I27&lt;0,J27&lt;=0),"بازبینی","تأیید")</x:f>
        <x:v>تأیید</x:v>
      </x:c>
    </x:row>
    <x:row r="28" ht="25" customHeight="1">
      <x:c r="A28" s="13" t="str">
        <x:v>SKU-020</x:v>
      </x:c>
      <x:c r="B28" s="16" t="str">
        <x:v>کالای نمونه 20</x:v>
      </x:c>
      <x:c r="C28" s="16" t="str">
        <x:v>نظافت</x:v>
      </x:c>
      <x:c r="D28" s="16" t="n">
        <x:v>69</x:v>
      </x:c>
      <x:c r="E28" s="16" t="n">
        <x:v>1</x:v>
      </x:c>
      <x:c r="F28" s="16" t="n">
        <x:v>17</x:v>
      </x:c>
      <x:c r="G28" s="16" t="n">
        <x:v>3.9</x:v>
      </x:c>
      <x:c r="H28" s="16" t="n">
        <x:v>4</x:v>
      </x:c>
      <x:c r="I28" s="20" t="n">
        <x:v>280000</x:v>
      </x:c>
      <x:c r="J28" s="16" t="n">
        <x:v>20</x:v>
      </x:c>
      <x:c r="K28" s="18" t="n">
        <x:f>ROUNDUP((F28+H28)*G28,0)</x:f>
        <x:v>82</x:v>
      </x:c>
      <x:c r="L28" s="18" t="n">
        <x:f>D28+E28</x:f>
        <x:v>70</x:v>
      </x:c>
      <x:c r="M28" s="18" t="n">
        <x:f>IF(OR(J28&lt;=0,L28&gt;=K28),0,ROUNDUP((K28-L28+F28*G28)/J28,0)*J28)</x:f>
        <x:v>80</x:v>
      </x:c>
      <x:c r="N28" s="22" t="n">
        <x:f>D28*I28</x:f>
        <x:v>19320000</x:v>
      </x:c>
      <x:c r="O28" s="18" t="str">
        <x:f>IF(D28=0,"ناموجود",IF(L28&lt;K28,"سفارش لازم","کافی"))</x:f>
        <x:v>سفارش لازم</x:v>
      </x:c>
      <x:c r="P28" s="18" t="str">
        <x:f>IF(OR(D28&lt;0,E28&lt;0,F28&lt;0,G28&lt;0,H28&lt;0,I28&lt;0,J28&lt;=0),"بازبینی","تأیید")</x:f>
        <x:v>تأیید</x:v>
      </x:c>
    </x:row>
    <x:row r="29" ht="25" customHeight="1">
      <x:c r="A29" s="13" t="str">
        <x:v>SKU-021</x:v>
      </x:c>
      <x:c r="B29" s="16" t="str">
        <x:v>کالای نمونه 21</x:v>
      </x:c>
      <x:c r="C29" s="16" t="str">
        <x:v>لوازم اداری</x:v>
      </x:c>
      <x:c r="D29" s="16" t="n">
        <x:v>66</x:v>
      </x:c>
      <x:c r="E29" s="16" t="n">
        <x:v>15</x:v>
      </x:c>
      <x:c r="F29" s="16" t="n">
        <x:v>6</x:v>
      </x:c>
      <x:c r="G29" s="16" t="n">
        <x:v>0.7</x:v>
      </x:c>
      <x:c r="H29" s="16" t="n">
        <x:v>5</x:v>
      </x:c>
      <x:c r="I29" s="20" t="n">
        <x:v>1470000</x:v>
      </x:c>
      <x:c r="J29" s="16" t="n">
        <x:v>5</x:v>
      </x:c>
      <x:c r="K29" s="18" t="n">
        <x:f>ROUNDUP((F29+H29)*G29,0)</x:f>
        <x:v>8</x:v>
      </x:c>
      <x:c r="L29" s="18" t="n">
        <x:f>D29+E29</x:f>
        <x:v>81</x:v>
      </x:c>
      <x:c r="M29" s="18" t="n">
        <x:f>IF(OR(J29&lt;=0,L29&gt;=K29),0,ROUNDUP((K29-L29+F29*G29)/J29,0)*J29)</x:f>
        <x:v>0</x:v>
      </x:c>
      <x:c r="N29" s="22" t="n">
        <x:f>D29*I29</x:f>
        <x:v>97020000</x:v>
      </x:c>
      <x:c r="O29" s="18" t="str">
        <x:f>IF(D29=0,"ناموجود",IF(L29&lt;K29,"سفارش لازم","کافی"))</x:f>
        <x:v>کافی</x:v>
      </x:c>
      <x:c r="P29" s="18" t="str">
        <x:f>IF(OR(D29&lt;0,E29&lt;0,F29&lt;0,G29&lt;0,H29&lt;0,I29&lt;0,J29&lt;=0),"بازبینی","تأیید")</x:f>
        <x:v>تأیید</x:v>
      </x:c>
    </x:row>
    <x:row r="30" ht="25" customHeight="1">
      <x:c r="A30" s="13" t="str">
        <x:v>SKU-022</x:v>
      </x:c>
      <x:c r="B30" s="16" t="str">
        <x:v>کالای نمونه 22</x:v>
      </x:c>
      <x:c r="C30" s="16" t="str">
        <x:v>قطعات رایانه</x:v>
      </x:c>
      <x:c r="D30" s="16" t="n">
        <x:v>77</x:v>
      </x:c>
      <x:c r="E30" s="16" t="n">
        <x:v>5</x:v>
      </x:c>
      <x:c r="F30" s="16" t="n">
        <x:v>5</x:v>
      </x:c>
      <x:c r="G30" s="16" t="n">
        <x:v>0.7</x:v>
      </x:c>
      <x:c r="H30" s="16" t="n">
        <x:v>6</x:v>
      </x:c>
      <x:c r="I30" s="20" t="n">
        <x:v>1140000</x:v>
      </x:c>
      <x:c r="J30" s="16" t="n">
        <x:v>10</x:v>
      </x:c>
      <x:c r="K30" s="18" t="n">
        <x:f>ROUNDUP((F30+H30)*G30,0)</x:f>
        <x:v>8</x:v>
      </x:c>
      <x:c r="L30" s="18" t="n">
        <x:f>D30+E30</x:f>
        <x:v>82</x:v>
      </x:c>
      <x:c r="M30" s="18" t="n">
        <x:f>IF(OR(J30&lt;=0,L30&gt;=K30),0,ROUNDUP((K30-L30+F30*G30)/J30,0)*J30)</x:f>
        <x:v>0</x:v>
      </x:c>
      <x:c r="N30" s="22" t="n">
        <x:f>D30*I30</x:f>
        <x:v>87780000</x:v>
      </x:c>
      <x:c r="O30" s="18" t="str">
        <x:f>IF(D30=0,"ناموجود",IF(L30&lt;K30,"سفارش لازم","کافی"))</x:f>
        <x:v>کافی</x:v>
      </x:c>
      <x:c r="P30" s="18" t="str">
        <x:f>IF(OR(D30&lt;0,E30&lt;0,F30&lt;0,G30&lt;0,H30&lt;0,I30&lt;0,J30&lt;=0),"بازبینی","تأیید")</x:f>
        <x:v>تأیید</x:v>
      </x:c>
    </x:row>
    <x:row r="31" ht="25" customHeight="1">
      <x:c r="A31" s="13" t="str">
        <x:v>SKU-023</x:v>
      </x:c>
      <x:c r="B31" s="16" t="str">
        <x:v>کالای نمونه 23</x:v>
      </x:c>
      <x:c r="C31" s="16" t="str">
        <x:v>بسته‌بندی</x:v>
      </x:c>
      <x:c r="D31" s="16" t="n">
        <x:v>77</x:v>
      </x:c>
      <x:c r="E31" s="16" t="n">
        <x:v>25</x:v>
      </x:c>
      <x:c r="F31" s="16" t="n">
        <x:v>12</x:v>
      </x:c>
      <x:c r="G31" s="16" t="n">
        <x:v>3.9</x:v>
      </x:c>
      <x:c r="H31" s="16" t="n">
        <x:v>6</x:v>
      </x:c>
      <x:c r="I31" s="20" t="n">
        <x:v>180000</x:v>
      </x:c>
      <x:c r="J31" s="16" t="n">
        <x:v>10</x:v>
      </x:c>
      <x:c r="K31" s="18" t="n">
        <x:f>ROUNDUP((F31+H31)*G31,0)</x:f>
        <x:v>71</x:v>
      </x:c>
      <x:c r="L31" s="18" t="n">
        <x:f>D31+E31</x:f>
        <x:v>102</x:v>
      </x:c>
      <x:c r="M31" s="18" t="n">
        <x:f>IF(OR(J31&lt;=0,L31&gt;=K31),0,ROUNDUP((K31-L31+F31*G31)/J31,0)*J31)</x:f>
        <x:v>0</x:v>
      </x:c>
      <x:c r="N31" s="22" t="n">
        <x:f>D31*I31</x:f>
        <x:v>13860000</x:v>
      </x:c>
      <x:c r="O31" s="18" t="str">
        <x:f>IF(D31=0,"ناموجود",IF(L31&lt;K31,"سفارش لازم","کافی"))</x:f>
        <x:v>کافی</x:v>
      </x:c>
      <x:c r="P31" s="18" t="str">
        <x:f>IF(OR(D31&lt;0,E31&lt;0,F31&lt;0,G31&lt;0,H31&lt;0,I31&lt;0,J31&lt;=0),"بازبینی","تأیید")</x:f>
        <x:v>تأیید</x:v>
      </x:c>
    </x:row>
    <x:row r="32" ht="25" customHeight="1">
      <x:c r="A32" s="13" t="str">
        <x:v>SKU-024</x:v>
      </x:c>
      <x:c r="B32" s="16" t="str">
        <x:v>کالای نمونه 24</x:v>
      </x:c>
      <x:c r="C32" s="16" t="str">
        <x:v>مصرفی فنی</x:v>
      </x:c>
      <x:c r="D32" s="16" t="n">
        <x:v>49</x:v>
      </x:c>
      <x:c r="E32" s="16" t="n">
        <x:v>12</x:v>
      </x:c>
      <x:c r="F32" s="16" t="n">
        <x:v>4</x:v>
      </x:c>
      <x:c r="G32" s="16" t="n">
        <x:v>2.1</x:v>
      </x:c>
      <x:c r="H32" s="16" t="n">
        <x:v>9</x:v>
      </x:c>
      <x:c r="I32" s="20" t="n">
        <x:v>850000</x:v>
      </x:c>
      <x:c r="J32" s="16" t="n">
        <x:v>5</x:v>
      </x:c>
      <x:c r="K32" s="18" t="n">
        <x:f>ROUNDUP((F32+H32)*G32,0)</x:f>
        <x:v>28</x:v>
      </x:c>
      <x:c r="L32" s="18" t="n">
        <x:f>D32+E32</x:f>
        <x:v>61</x:v>
      </x:c>
      <x:c r="M32" s="18" t="n">
        <x:f>IF(OR(J32&lt;=0,L32&gt;=K32),0,ROUNDUP((K32-L32+F32*G32)/J32,0)*J32)</x:f>
        <x:v>0</x:v>
      </x:c>
      <x:c r="N32" s="22" t="n">
        <x:f>D32*I32</x:f>
        <x:v>41650000</x:v>
      </x:c>
      <x:c r="O32" s="18" t="str">
        <x:f>IF(D32=0,"ناموجود",IF(L32&lt;K32,"سفارش لازم","کافی"))</x:f>
        <x:v>کافی</x:v>
      </x:c>
      <x:c r="P32" s="18" t="str">
        <x:f>IF(OR(D32&lt;0,E32&lt;0,F32&lt;0,G32&lt;0,H32&lt;0,I32&lt;0,J32&lt;=0),"بازبینی","تأیید")</x:f>
        <x:v>تأیید</x:v>
      </x:c>
    </x:row>
    <x:row r="33" ht="25" customHeight="1">
      <x:c r="A33" s="13" t="str">
        <x:v>SKU-025</x:v>
      </x:c>
      <x:c r="B33" s="16" t="str">
        <x:v>کالای نمونه 25</x:v>
      </x:c>
      <x:c r="C33" s="16" t="str">
        <x:v>نظافت</x:v>
      </x:c>
      <x:c r="D33" s="16" t="n">
        <x:v>63</x:v>
      </x:c>
      <x:c r="E33" s="16" t="n">
        <x:v>13</x:v>
      </x:c>
      <x:c r="F33" s="16" t="n">
        <x:v>8</x:v>
      </x:c>
      <x:c r="G33" s="16" t="n">
        <x:v>4</x:v>
      </x:c>
      <x:c r="H33" s="16" t="n">
        <x:v>8</x:v>
      </x:c>
      <x:c r="I33" s="20" t="n">
        <x:v>670000</x:v>
      </x:c>
      <x:c r="J33" s="16" t="n">
        <x:v>10</x:v>
      </x:c>
      <x:c r="K33" s="18" t="n">
        <x:f>ROUNDUP((F33+H33)*G33,0)</x:f>
        <x:v>64</x:v>
      </x:c>
      <x:c r="L33" s="18" t="n">
        <x:f>D33+E33</x:f>
        <x:v>76</x:v>
      </x:c>
      <x:c r="M33" s="18" t="n">
        <x:f>IF(OR(J33&lt;=0,L33&gt;=K33),0,ROUNDUP((K33-L33+F33*G33)/J33,0)*J33)</x:f>
        <x:v>0</x:v>
      </x:c>
      <x:c r="N33" s="22" t="n">
        <x:f>D33*I33</x:f>
        <x:v>42210000</x:v>
      </x:c>
      <x:c r="O33" s="18" t="str">
        <x:f>IF(D33=0,"ناموجود",IF(L33&lt;K33,"سفارش لازم","کافی"))</x:f>
        <x:v>کافی</x:v>
      </x:c>
      <x:c r="P33" s="18" t="str">
        <x:f>IF(OR(D33&lt;0,E33&lt;0,F33&lt;0,G33&lt;0,H33&lt;0,I33&lt;0,J33&lt;=0),"بازبینی","تأیید")</x:f>
        <x:v>تأیید</x:v>
      </x:c>
    </x:row>
    <x:row r="34" ht="25" customHeight="1">
      <x:c r="A34" s="13" t="str">
        <x:v>SKU-026</x:v>
      </x:c>
      <x:c r="B34" s="16" t="str">
        <x:v>کالای نمونه 26</x:v>
      </x:c>
      <x:c r="C34" s="16" t="str">
        <x:v>لوازم اداری</x:v>
      </x:c>
      <x:c r="D34" s="16" t="n">
        <x:v>105</x:v>
      </x:c>
      <x:c r="E34" s="16" t="n">
        <x:v>0</x:v>
      </x:c>
      <x:c r="F34" s="16" t="n">
        <x:v>10</x:v>
      </x:c>
      <x:c r="G34" s="16" t="n">
        <x:v>2.9</x:v>
      </x:c>
      <x:c r="H34" s="16" t="n">
        <x:v>2</x:v>
      </x:c>
      <x:c r="I34" s="20" t="n">
        <x:v>700000</x:v>
      </x:c>
      <x:c r="J34" s="16" t="n">
        <x:v>10</x:v>
      </x:c>
      <x:c r="K34" s="18" t="n">
        <x:f>ROUNDUP((F34+H34)*G34,0)</x:f>
        <x:v>35</x:v>
      </x:c>
      <x:c r="L34" s="18" t="n">
        <x:f>D34+E34</x:f>
        <x:v>105</x:v>
      </x:c>
      <x:c r="M34" s="18" t="n">
        <x:f>IF(OR(J34&lt;=0,L34&gt;=K34),0,ROUNDUP((K34-L34+F34*G34)/J34,0)*J34)</x:f>
        <x:v>0</x:v>
      </x:c>
      <x:c r="N34" s="22" t="n">
        <x:f>D34*I34</x:f>
        <x:v>73500000</x:v>
      </x:c>
      <x:c r="O34" s="18" t="str">
        <x:f>IF(D34=0,"ناموجود",IF(L34&lt;K34,"سفارش لازم","کافی"))</x:f>
        <x:v>کافی</x:v>
      </x:c>
      <x:c r="P34" s="18" t="str">
        <x:f>IF(OR(D34&lt;0,E34&lt;0,F34&lt;0,G34&lt;0,H34&lt;0,I34&lt;0,J34&lt;=0),"بازبینی","تأیید")</x:f>
        <x:v>تأیید</x:v>
      </x:c>
    </x:row>
    <x:row r="35" ht="25" customHeight="1">
      <x:c r="A35" s="13" t="str">
        <x:v>SKU-027</x:v>
      </x:c>
      <x:c r="B35" s="16" t="str">
        <x:v>کالای نمونه 27</x:v>
      </x:c>
      <x:c r="C35" s="16" t="str">
        <x:v>قطعات رایانه</x:v>
      </x:c>
      <x:c r="D35" s="16" t="n">
        <x:v>51</x:v>
      </x:c>
      <x:c r="E35" s="16" t="n">
        <x:v>0</x:v>
      </x:c>
      <x:c r="F35" s="16" t="n">
        <x:v>14</x:v>
      </x:c>
      <x:c r="G35" s="16" t="n">
        <x:v>2.2</x:v>
      </x:c>
      <x:c r="H35" s="16" t="n">
        <x:v>2</x:v>
      </x:c>
      <x:c r="I35" s="20" t="n">
        <x:v>1500000</x:v>
      </x:c>
      <x:c r="J35" s="16" t="n">
        <x:v>5</x:v>
      </x:c>
      <x:c r="K35" s="18" t="n">
        <x:f>ROUNDUP((F35+H35)*G35,0)</x:f>
        <x:v>36</x:v>
      </x:c>
      <x:c r="L35" s="18" t="n">
        <x:f>D35+E35</x:f>
        <x:v>51</x:v>
      </x:c>
      <x:c r="M35" s="18" t="n">
        <x:f>IF(OR(J35&lt;=0,L35&gt;=K35),0,ROUNDUP((K35-L35+F35*G35)/J35,0)*J35)</x:f>
        <x:v>0</x:v>
      </x:c>
      <x:c r="N35" s="22" t="n">
        <x:f>D35*I35</x:f>
        <x:v>76500000</x:v>
      </x:c>
      <x:c r="O35" s="18" t="str">
        <x:f>IF(D35=0,"ناموجود",IF(L35&lt;K35,"سفارش لازم","کافی"))</x:f>
        <x:v>کافی</x:v>
      </x:c>
      <x:c r="P35" s="18" t="str">
        <x:f>IF(OR(D35&lt;0,E35&lt;0,F35&lt;0,G35&lt;0,H35&lt;0,I35&lt;0,J35&lt;=0),"بازبینی","تأیید")</x:f>
        <x:v>تأیید</x:v>
      </x:c>
    </x:row>
    <x:row r="36" ht="25" customHeight="1">
      <x:c r="A36" s="13" t="str">
        <x:v>SKU-028</x:v>
      </x:c>
      <x:c r="B36" s="16" t="str">
        <x:v>کالای نمونه 28</x:v>
      </x:c>
      <x:c r="C36" s="16" t="str">
        <x:v>بسته‌بندی</x:v>
      </x:c>
      <x:c r="D36" s="16" t="n">
        <x:v>28</x:v>
      </x:c>
      <x:c r="E36" s="16" t="n">
        <x:v>21</x:v>
      </x:c>
      <x:c r="F36" s="16" t="n">
        <x:v>8</x:v>
      </x:c>
      <x:c r="G36" s="16" t="n">
        <x:v>1.6</x:v>
      </x:c>
      <x:c r="H36" s="16" t="n">
        <x:v>6</x:v>
      </x:c>
      <x:c r="I36" s="20" t="n">
        <x:v>1800000</x:v>
      </x:c>
      <x:c r="J36" s="16" t="n">
        <x:v>10</x:v>
      </x:c>
      <x:c r="K36" s="18" t="n">
        <x:f>ROUNDUP((F36+H36)*G36,0)</x:f>
        <x:v>23</x:v>
      </x:c>
      <x:c r="L36" s="18" t="n">
        <x:f>D36+E36</x:f>
        <x:v>49</x:v>
      </x:c>
      <x:c r="M36" s="18" t="n">
        <x:f>IF(OR(J36&lt;=0,L36&gt;=K36),0,ROUNDUP((K36-L36+F36*G36)/J36,0)*J36)</x:f>
        <x:v>0</x:v>
      </x:c>
      <x:c r="N36" s="22" t="n">
        <x:f>D36*I36</x:f>
        <x:v>50400000</x:v>
      </x:c>
      <x:c r="O36" s="18" t="str">
        <x:f>IF(D36=0,"ناموجود",IF(L36&lt;K36,"سفارش لازم","کافی"))</x:f>
        <x:v>کافی</x:v>
      </x:c>
      <x:c r="P36" s="18" t="str">
        <x:f>IF(OR(D36&lt;0,E36&lt;0,F36&lt;0,G36&lt;0,H36&lt;0,I36&lt;0,J36&lt;=0),"بازبینی","تأیید")</x:f>
        <x:v>تأیید</x:v>
      </x:c>
    </x:row>
    <x:row r="37" ht="25" customHeight="1">
      <x:c r="A37" s="13" t="str">
        <x:v>SKU-029</x:v>
      </x:c>
      <x:c r="B37" s="16" t="str">
        <x:v>کالای نمونه 29</x:v>
      </x:c>
      <x:c r="C37" s="16" t="str">
        <x:v>مصرفی فنی</x:v>
      </x:c>
      <x:c r="D37" s="16" t="n">
        <x:v>53</x:v>
      </x:c>
      <x:c r="E37" s="16" t="n">
        <x:v>16</x:v>
      </x:c>
      <x:c r="F37" s="16" t="n">
        <x:v>16</x:v>
      </x:c>
      <x:c r="G37" s="16" t="n">
        <x:v>4.6</x:v>
      </x:c>
      <x:c r="H37" s="16" t="n">
        <x:v>6</x:v>
      </x:c>
      <x:c r="I37" s="20" t="n">
        <x:v>1440000</x:v>
      </x:c>
      <x:c r="J37" s="16" t="n">
        <x:v>20</x:v>
      </x:c>
      <x:c r="K37" s="18" t="n">
        <x:f>ROUNDUP((F37+H37)*G37,0)</x:f>
        <x:v>102</x:v>
      </x:c>
      <x:c r="L37" s="18" t="n">
        <x:f>D37+E37</x:f>
        <x:v>69</x:v>
      </x:c>
      <x:c r="M37" s="18" t="n">
        <x:f>IF(OR(J37&lt;=0,L37&gt;=K37),0,ROUNDUP((K37-L37+F37*G37)/J37,0)*J37)</x:f>
        <x:v>120</x:v>
      </x:c>
      <x:c r="N37" s="22" t="n">
        <x:f>D37*I37</x:f>
        <x:v>76320000</x:v>
      </x:c>
      <x:c r="O37" s="18" t="str">
        <x:f>IF(D37=0,"ناموجود",IF(L37&lt;K37,"سفارش لازم","کافی"))</x:f>
        <x:v>سفارش لازم</x:v>
      </x:c>
      <x:c r="P37" s="18" t="str">
        <x:f>IF(OR(D37&lt;0,E37&lt;0,F37&lt;0,G37&lt;0,H37&lt;0,I37&lt;0,J37&lt;=0),"بازبینی","تأیید")</x:f>
        <x:v>تأیید</x:v>
      </x:c>
    </x:row>
    <x:row r="38" ht="25" customHeight="1">
      <x:c r="A38" s="13" t="str">
        <x:v>SKU-030</x:v>
      </x:c>
      <x:c r="B38" s="16" t="str">
        <x:v>کالای نمونه 30</x:v>
      </x:c>
      <x:c r="C38" s="16" t="str">
        <x:v>نظافت</x:v>
      </x:c>
      <x:c r="D38" s="16" t="n">
        <x:v>74</x:v>
      </x:c>
      <x:c r="E38" s="16" t="n">
        <x:v>7</x:v>
      </x:c>
      <x:c r="F38" s="16" t="n">
        <x:v>6</x:v>
      </x:c>
      <x:c r="G38" s="16" t="n">
        <x:v>4.5</x:v>
      </x:c>
      <x:c r="H38" s="16" t="n">
        <x:v>2</x:v>
      </x:c>
      <x:c r="I38" s="20" t="n">
        <x:v>310000</x:v>
      </x:c>
      <x:c r="J38" s="16" t="n">
        <x:v>10</x:v>
      </x:c>
      <x:c r="K38" s="18" t="n">
        <x:f>ROUNDUP((F38+H38)*G38,0)</x:f>
        <x:v>36</x:v>
      </x:c>
      <x:c r="L38" s="18" t="n">
        <x:f>D38+E38</x:f>
        <x:v>81</x:v>
      </x:c>
      <x:c r="M38" s="18" t="n">
        <x:f>IF(OR(J38&lt;=0,L38&gt;=K38),0,ROUNDUP((K38-L38+F38*G38)/J38,0)*J38)</x:f>
        <x:v>0</x:v>
      </x:c>
      <x:c r="N38" s="22" t="n">
        <x:f>D38*I38</x:f>
        <x:v>22940000</x:v>
      </x:c>
      <x:c r="O38" s="18" t="str">
        <x:f>IF(D38=0,"ناموجود",IF(L38&lt;K38,"سفارش لازم","کافی"))</x:f>
        <x:v>کافی</x:v>
      </x:c>
      <x:c r="P38" s="18" t="str">
        <x:f>IF(OR(D38&lt;0,E38&lt;0,F38&lt;0,G38&lt;0,H38&lt;0,I38&lt;0,J38&lt;=0),"بازبینی","تأیید")</x:f>
        <x:v>تأیید</x:v>
      </x:c>
    </x:row>
    <x:row r="39" ht="25" customHeight="1">
      <x:c r="A39" s="13" t="str">
        <x:v>SKU-031</x:v>
      </x:c>
      <x:c r="B39" s="16" t="str">
        <x:v>کالای نمونه 31</x:v>
      </x:c>
      <x:c r="C39" s="16" t="str">
        <x:v>لوازم اداری</x:v>
      </x:c>
      <x:c r="D39" s="16" t="n">
        <x:v>101</x:v>
      </x:c>
      <x:c r="E39" s="16" t="n">
        <x:v>4</x:v>
      </x:c>
      <x:c r="F39" s="16" t="n">
        <x:v>16</x:v>
      </x:c>
      <x:c r="G39" s="16" t="n">
        <x:v>3.7</x:v>
      </x:c>
      <x:c r="H39" s="16" t="n">
        <x:v>7</x:v>
      </x:c>
      <x:c r="I39" s="20" t="n">
        <x:v>190000</x:v>
      </x:c>
      <x:c r="J39" s="16" t="n">
        <x:v>5</x:v>
      </x:c>
      <x:c r="K39" s="18" t="n">
        <x:f>ROUNDUP((F39+H39)*G39,0)</x:f>
        <x:v>86</x:v>
      </x:c>
      <x:c r="L39" s="18" t="n">
        <x:f>D39+E39</x:f>
        <x:v>105</x:v>
      </x:c>
      <x:c r="M39" s="18" t="n">
        <x:f>IF(OR(J39&lt;=0,L39&gt;=K39),0,ROUNDUP((K39-L39+F39*G39)/J39,0)*J39)</x:f>
        <x:v>0</x:v>
      </x:c>
      <x:c r="N39" s="22" t="n">
        <x:f>D39*I39</x:f>
        <x:v>19190000</x:v>
      </x:c>
      <x:c r="O39" s="18" t="str">
        <x:f>IF(D39=0,"ناموجود",IF(L39&lt;K39,"سفارش لازم","کافی"))</x:f>
        <x:v>کافی</x:v>
      </x:c>
      <x:c r="P39" s="18" t="str">
        <x:f>IF(OR(D39&lt;0,E39&lt;0,F39&lt;0,G39&lt;0,H39&lt;0,I39&lt;0,J39&lt;=0),"بازبینی","تأیید")</x:f>
        <x:v>تأیید</x:v>
      </x:c>
    </x:row>
    <x:row r="40" ht="25" customHeight="1">
      <x:c r="A40" s="13" t="str">
        <x:v>SKU-032</x:v>
      </x:c>
      <x:c r="B40" s="16" t="str">
        <x:v>کالای نمونه 32</x:v>
      </x:c>
      <x:c r="C40" s="16" t="str">
        <x:v>قطعات رایانه</x:v>
      </x:c>
      <x:c r="D40" s="16" t="n">
        <x:v>107</x:v>
      </x:c>
      <x:c r="E40" s="16" t="n">
        <x:v>8</x:v>
      </x:c>
      <x:c r="F40" s="16" t="n">
        <x:v>7</x:v>
      </x:c>
      <x:c r="G40" s="16" t="n">
        <x:v>3.4</x:v>
      </x:c>
      <x:c r="H40" s="16" t="n">
        <x:v>2</x:v>
      </x:c>
      <x:c r="I40" s="20" t="n">
        <x:v>670000</x:v>
      </x:c>
      <x:c r="J40" s="16" t="n">
        <x:v>10</x:v>
      </x:c>
      <x:c r="K40" s="18" t="n">
        <x:f>ROUNDUP((F40+H40)*G40,0)</x:f>
        <x:v>31</x:v>
      </x:c>
      <x:c r="L40" s="18" t="n">
        <x:f>D40+E40</x:f>
        <x:v>115</x:v>
      </x:c>
      <x:c r="M40" s="18" t="n">
        <x:f>IF(OR(J40&lt;=0,L40&gt;=K40),0,ROUNDUP((K40-L40+F40*G40)/J40,0)*J40)</x:f>
        <x:v>0</x:v>
      </x:c>
      <x:c r="N40" s="22" t="n">
        <x:f>D40*I40</x:f>
        <x:v>71690000</x:v>
      </x:c>
      <x:c r="O40" s="18" t="str">
        <x:f>IF(D40=0,"ناموجود",IF(L40&lt;K40,"سفارش لازم","کافی"))</x:f>
        <x:v>کافی</x:v>
      </x:c>
      <x:c r="P40" s="18" t="str">
        <x:f>IF(OR(D40&lt;0,E40&lt;0,F40&lt;0,G40&lt;0,H40&lt;0,I40&lt;0,J40&lt;=0),"بازبینی","تأیید")</x:f>
        <x:v>تأیید</x:v>
      </x:c>
    </x:row>
    <x:row r="41" ht="23" customHeight="1">
      <x:c r="A41" s="13" t="str">
        <x:v>SKU-033</x:v>
      </x:c>
      <x:c r="B41" s="16" t="str">
        <x:v>کالای نمونه 33</x:v>
      </x:c>
      <x:c r="C41" s="16" t="str">
        <x:v>بسته‌بندی</x:v>
      </x:c>
      <x:c r="D41" s="16" t="n">
        <x:v>42</x:v>
      </x:c>
      <x:c r="E41" s="16" t="n">
        <x:v>5</x:v>
      </x:c>
      <x:c r="F41" s="16" t="n">
        <x:v>12</x:v>
      </x:c>
      <x:c r="G41" s="16" t="n">
        <x:v>3.7</x:v>
      </x:c>
      <x:c r="H41" s="16" t="n">
        <x:v>2</x:v>
      </x:c>
      <x:c r="I41" s="20" t="n">
        <x:v>190000</x:v>
      </x:c>
      <x:c r="J41" s="16" t="n">
        <x:v>5</x:v>
      </x:c>
      <x:c r="K41" s="18" t="n">
        <x:f>ROUNDUP((F41+H41)*G41,0)</x:f>
        <x:v>52</x:v>
      </x:c>
      <x:c r="L41" s="18" t="n">
        <x:f>D41+E41</x:f>
        <x:v>47</x:v>
      </x:c>
      <x:c r="M41" s="18" t="n">
        <x:f>IF(OR(J41&lt;=0,L41&gt;=K41),0,ROUNDUP((K41-L41+F41*G41)/J41,0)*J41)</x:f>
        <x:v>50</x:v>
      </x:c>
      <x:c r="N41" s="22" t="n">
        <x:f>D41*I41</x:f>
        <x:v>7980000</x:v>
      </x:c>
      <x:c r="O41" s="18" t="str">
        <x:f>IF(D41=0,"ناموجود",IF(L41&lt;K41,"سفارش لازم","کافی"))</x:f>
        <x:v>سفارش لازم</x:v>
      </x:c>
      <x:c r="P41" s="18" t="str">
        <x:f>IF(OR(D41&lt;0,E41&lt;0,F41&lt;0,G41&lt;0,H41&lt;0,I41&lt;0,J41&lt;=0),"بازبینی","تأیید")</x:f>
        <x:v>تأیید</x:v>
      </x:c>
    </x:row>
    <x:row r="42" ht="23" customHeight="1">
      <x:c r="A42" s="13" t="str">
        <x:v>SKU-034</x:v>
      </x:c>
      <x:c r="B42" s="16" t="str">
        <x:v>کالای نمونه 34</x:v>
      </x:c>
      <x:c r="C42" s="16" t="str">
        <x:v>مصرفی فنی</x:v>
      </x:c>
      <x:c r="D42" s="16" t="n">
        <x:v>88</x:v>
      </x:c>
      <x:c r="E42" s="16" t="n">
        <x:v>19</x:v>
      </x:c>
      <x:c r="F42" s="16" t="n">
        <x:v>8</x:v>
      </x:c>
      <x:c r="G42" s="16" t="n">
        <x:v>3.5</x:v>
      </x:c>
      <x:c r="H42" s="16" t="n">
        <x:v>2</x:v>
      </x:c>
      <x:c r="I42" s="20" t="n">
        <x:v>480000</x:v>
      </x:c>
      <x:c r="J42" s="16" t="n">
        <x:v>5</x:v>
      </x:c>
      <x:c r="K42" s="18" t="n">
        <x:f>ROUNDUP((F42+H42)*G42,0)</x:f>
        <x:v>35</x:v>
      </x:c>
      <x:c r="L42" s="18" t="n">
        <x:f>D42+E42</x:f>
        <x:v>107</x:v>
      </x:c>
      <x:c r="M42" s="18" t="n">
        <x:f>IF(OR(J42&lt;=0,L42&gt;=K42),0,ROUNDUP((K42-L42+F42*G42)/J42,0)*J42)</x:f>
        <x:v>0</x:v>
      </x:c>
      <x:c r="N42" s="22" t="n">
        <x:f>D42*I42</x:f>
        <x:v>42240000</x:v>
      </x:c>
      <x:c r="O42" s="18" t="str">
        <x:f>IF(D42=0,"ناموجود",IF(L42&lt;K42,"سفارش لازم","کافی"))</x:f>
        <x:v>کافی</x:v>
      </x:c>
      <x:c r="P42" s="18" t="str">
        <x:f>IF(OR(D42&lt;0,E42&lt;0,F42&lt;0,G42&lt;0,H42&lt;0,I42&lt;0,J42&lt;=0),"بازبینی","تأیید")</x:f>
        <x:v>تأیید</x:v>
      </x:c>
    </x:row>
    <x:row r="43" ht="23" customHeight="1">
      <x:c r="A43" s="13" t="str">
        <x:v>SKU-035</x:v>
      </x:c>
      <x:c r="B43" s="16" t="str">
        <x:v>کالای نمونه 35</x:v>
      </x:c>
      <x:c r="C43" s="16" t="str">
        <x:v>نظافت</x:v>
      </x:c>
      <x:c r="D43" s="16" t="n">
        <x:v>9</x:v>
      </x:c>
      <x:c r="E43" s="16" t="n">
        <x:v>13</x:v>
      </x:c>
      <x:c r="F43" s="16" t="n">
        <x:v>9</x:v>
      </x:c>
      <x:c r="G43" s="16" t="n">
        <x:v>2</x:v>
      </x:c>
      <x:c r="H43" s="16" t="n">
        <x:v>4</x:v>
      </x:c>
      <x:c r="I43" s="20" t="n">
        <x:v>1660000</x:v>
      </x:c>
      <x:c r="J43" s="16" t="n">
        <x:v>20</x:v>
      </x:c>
      <x:c r="K43" s="18" t="n">
        <x:f>ROUNDUP((F43+H43)*G43,0)</x:f>
        <x:v>26</x:v>
      </x:c>
      <x:c r="L43" s="18" t="n">
        <x:f>D43+E43</x:f>
        <x:v>22</x:v>
      </x:c>
      <x:c r="M43" s="18" t="n">
        <x:f>IF(OR(J43&lt;=0,L43&gt;=K43),0,ROUNDUP((K43-L43+F43*G43)/J43,0)*J43)</x:f>
        <x:v>40</x:v>
      </x:c>
      <x:c r="N43" s="22" t="n">
        <x:f>D43*I43</x:f>
        <x:v>14940000</x:v>
      </x:c>
      <x:c r="O43" s="18" t="str">
        <x:f>IF(D43=0,"ناموجود",IF(L43&lt;K43,"سفارش لازم","کافی"))</x:f>
        <x:v>سفارش لازم</x:v>
      </x:c>
      <x:c r="P43" s="18" t="str">
        <x:f>IF(OR(D43&lt;0,E43&lt;0,F43&lt;0,G43&lt;0,H43&lt;0,I43&lt;0,J43&lt;=0),"بازبینی","تأیید")</x:f>
        <x:v>تأیید</x:v>
      </x:c>
    </x:row>
    <x:row r="44" ht="23" customHeight="1">
      <x:c r="A44" s="13" t="str">
        <x:v>SKU-036</x:v>
      </x:c>
      <x:c r="B44" s="16" t="str">
        <x:v>کالای نمونه 36</x:v>
      </x:c>
      <x:c r="C44" s="16" t="str">
        <x:v>لوازم اداری</x:v>
      </x:c>
      <x:c r="D44" s="16" t="n">
        <x:v>92</x:v>
      </x:c>
      <x:c r="E44" s="16" t="n">
        <x:v>18</x:v>
      </x:c>
      <x:c r="F44" s="16" t="n">
        <x:v>12</x:v>
      </x:c>
      <x:c r="G44" s="16" t="n">
        <x:v>1.1</x:v>
      </x:c>
      <x:c r="H44" s="16" t="n">
        <x:v>2</x:v>
      </x:c>
      <x:c r="I44" s="20" t="n">
        <x:v>1760000</x:v>
      </x:c>
      <x:c r="J44" s="16" t="n">
        <x:v>5</x:v>
      </x:c>
      <x:c r="K44" s="18" t="n">
        <x:f>ROUNDUP((F44+H44)*G44,0)</x:f>
        <x:v>16</x:v>
      </x:c>
      <x:c r="L44" s="18" t="n">
        <x:f>D44+E44</x:f>
        <x:v>110</x:v>
      </x:c>
      <x:c r="M44" s="18" t="n">
        <x:f>IF(OR(J44&lt;=0,L44&gt;=K44),0,ROUNDUP((K44-L44+F44*G44)/J44,0)*J44)</x:f>
        <x:v>0</x:v>
      </x:c>
      <x:c r="N44" s="22" t="n">
        <x:f>D44*I44</x:f>
        <x:v>161920000</x:v>
      </x:c>
      <x:c r="O44" s="18" t="str">
        <x:f>IF(D44=0,"ناموجود",IF(L44&lt;K44,"سفارش لازم","کافی"))</x:f>
        <x:v>کافی</x:v>
      </x:c>
      <x:c r="P44" s="18" t="str">
        <x:f>IF(OR(D44&lt;0,E44&lt;0,F44&lt;0,G44&lt;0,H44&lt;0,I44&lt;0,J44&lt;=0),"بازبینی","تأیید")</x:f>
        <x:v>تأیید</x:v>
      </x:c>
    </x:row>
    <x:row r="45" ht="23" customHeight="1">
      <x:c r="A45" s="13" t="str">
        <x:v>SKU-037</x:v>
      </x:c>
      <x:c r="B45" s="16" t="str">
        <x:v>کالای نمونه 37</x:v>
      </x:c>
      <x:c r="C45" s="16" t="str">
        <x:v>قطعات رایانه</x:v>
      </x:c>
      <x:c r="D45" s="16" t="n">
        <x:v>20</x:v>
      </x:c>
      <x:c r="E45" s="16" t="n">
        <x:v>0</x:v>
      </x:c>
      <x:c r="F45" s="16" t="n">
        <x:v>3</x:v>
      </x:c>
      <x:c r="G45" s="16" t="n">
        <x:v>5</x:v>
      </x:c>
      <x:c r="H45" s="16" t="n">
        <x:v>6</x:v>
      </x:c>
      <x:c r="I45" s="20" t="n">
        <x:v>220000</x:v>
      </x:c>
      <x:c r="J45" s="16" t="n">
        <x:v>5</x:v>
      </x:c>
      <x:c r="K45" s="18" t="n">
        <x:f>ROUNDUP((F45+H45)*G45,0)</x:f>
        <x:v>45</x:v>
      </x:c>
      <x:c r="L45" s="18" t="n">
        <x:f>D45+E45</x:f>
        <x:v>20</x:v>
      </x:c>
      <x:c r="M45" s="18" t="n">
        <x:f>IF(OR(J45&lt;=0,L45&gt;=K45),0,ROUNDUP((K45-L45+F45*G45)/J45,0)*J45)</x:f>
        <x:v>40</x:v>
      </x:c>
      <x:c r="N45" s="22" t="n">
        <x:f>D45*I45</x:f>
        <x:v>4400000</x:v>
      </x:c>
      <x:c r="O45" s="18" t="str">
        <x:f>IF(D45=0,"ناموجود",IF(L45&lt;K45,"سفارش لازم","کافی"))</x:f>
        <x:v>سفارش لازم</x:v>
      </x:c>
      <x:c r="P45" s="18" t="str">
        <x:f>IF(OR(D45&lt;0,E45&lt;0,F45&lt;0,G45&lt;0,H45&lt;0,I45&lt;0,J45&lt;=0),"بازبینی","تأیید")</x:f>
        <x:v>تأیید</x:v>
      </x:c>
    </x:row>
    <x:row r="46" ht="23" customHeight="1">
      <x:c r="A46" s="13" t="str">
        <x:v>SKU-038</x:v>
      </x:c>
      <x:c r="B46" s="16" t="str">
        <x:v>کالای نمونه 38</x:v>
      </x:c>
      <x:c r="C46" s="16" t="str">
        <x:v>بسته‌بندی</x:v>
      </x:c>
      <x:c r="D46" s="16" t="n">
        <x:v>7</x:v>
      </x:c>
      <x:c r="E46" s="16" t="n">
        <x:v>8</x:v>
      </x:c>
      <x:c r="F46" s="16" t="n">
        <x:v>11</x:v>
      </x:c>
      <x:c r="G46" s="16" t="n">
        <x:v>1.5</x:v>
      </x:c>
      <x:c r="H46" s="16" t="n">
        <x:v>7</x:v>
      </x:c>
      <x:c r="I46" s="20" t="n">
        <x:v>1610000</x:v>
      </x:c>
      <x:c r="J46" s="16" t="n">
        <x:v>10</x:v>
      </x:c>
      <x:c r="K46" s="18" t="n">
        <x:f>ROUNDUP((F46+H46)*G46,0)</x:f>
        <x:v>27</x:v>
      </x:c>
      <x:c r="L46" s="18" t="n">
        <x:f>D46+E46</x:f>
        <x:v>15</x:v>
      </x:c>
      <x:c r="M46" s="18" t="n">
        <x:f>IF(OR(J46&lt;=0,L46&gt;=K46),0,ROUNDUP((K46-L46+F46*G46)/J46,0)*J46)</x:f>
        <x:v>30</x:v>
      </x:c>
      <x:c r="N46" s="22" t="n">
        <x:f>D46*I46</x:f>
        <x:v>11270000</x:v>
      </x:c>
      <x:c r="O46" s="18" t="str">
        <x:f>IF(D46=0,"ناموجود",IF(L46&lt;K46,"سفارش لازم","کافی"))</x:f>
        <x:v>سفارش لازم</x:v>
      </x:c>
      <x:c r="P46" s="18" t="str">
        <x:f>IF(OR(D46&lt;0,E46&lt;0,F46&lt;0,G46&lt;0,H46&lt;0,I46&lt;0,J46&lt;=0),"بازبینی","تأیید")</x:f>
        <x:v>تأیید</x:v>
      </x:c>
    </x:row>
    <x:row r="47" ht="23" customHeight="1">
      <x:c r="A47" s="13" t="str">
        <x:v>SKU-039</x:v>
      </x:c>
      <x:c r="B47" s="16" t="str">
        <x:v>کالای نمونه 39</x:v>
      </x:c>
      <x:c r="C47" s="16" t="str">
        <x:v>مصرفی فنی</x:v>
      </x:c>
      <x:c r="D47" s="16" t="n">
        <x:v>46</x:v>
      </x:c>
      <x:c r="E47" s="16" t="n">
        <x:v>6</x:v>
      </x:c>
      <x:c r="F47" s="16" t="n">
        <x:v>4</x:v>
      </x:c>
      <x:c r="G47" s="16" t="n">
        <x:v>2.8</x:v>
      </x:c>
      <x:c r="H47" s="16" t="n">
        <x:v>4</x:v>
      </x:c>
      <x:c r="I47" s="20" t="n">
        <x:v>190000</x:v>
      </x:c>
      <x:c r="J47" s="16" t="n">
        <x:v>10</x:v>
      </x:c>
      <x:c r="K47" s="18" t="n">
        <x:f>ROUNDUP((F47+H47)*G47,0)</x:f>
        <x:v>23</x:v>
      </x:c>
      <x:c r="L47" s="18" t="n">
        <x:f>D47+E47</x:f>
        <x:v>52</x:v>
      </x:c>
      <x:c r="M47" s="18" t="n">
        <x:f>IF(OR(J47&lt;=0,L47&gt;=K47),0,ROUNDUP((K47-L47+F47*G47)/J47,0)*J47)</x:f>
        <x:v>0</x:v>
      </x:c>
      <x:c r="N47" s="22" t="n">
        <x:f>D47*I47</x:f>
        <x:v>8740000</x:v>
      </x:c>
      <x:c r="O47" s="18" t="str">
        <x:f>IF(D47=0,"ناموجود",IF(L47&lt;K47,"سفارش لازم","کافی"))</x:f>
        <x:v>کافی</x:v>
      </x:c>
      <x:c r="P47" s="18" t="str">
        <x:f>IF(OR(D47&lt;0,E47&lt;0,F47&lt;0,G47&lt;0,H47&lt;0,I47&lt;0,J47&lt;=0),"بازبینی","تأیید")</x:f>
        <x:v>تأیید</x:v>
      </x:c>
    </x:row>
    <x:row r="48" ht="23" customHeight="1">
      <x:c r="A48" s="13" t="str">
        <x:v>SKU-040</x:v>
      </x:c>
      <x:c r="B48" s="16" t="str">
        <x:v>کالای نمونه 40</x:v>
      </x:c>
      <x:c r="C48" s="16" t="str">
        <x:v>نظافت</x:v>
      </x:c>
      <x:c r="D48" s="16" t="n">
        <x:v>73</x:v>
      </x:c>
      <x:c r="E48" s="16" t="n">
        <x:v>24</x:v>
      </x:c>
      <x:c r="F48" s="16" t="n">
        <x:v>10</x:v>
      </x:c>
      <x:c r="G48" s="16" t="n">
        <x:v>0.4</x:v>
      </x:c>
      <x:c r="H48" s="16" t="n">
        <x:v>2</x:v>
      </x:c>
      <x:c r="I48" s="20" t="n">
        <x:v>990000</x:v>
      </x:c>
      <x:c r="J48" s="16" t="n">
        <x:v>10</x:v>
      </x:c>
      <x:c r="K48" s="18" t="n">
        <x:f>ROUNDUP((F48+H48)*G48,0)</x:f>
        <x:v>5</x:v>
      </x:c>
      <x:c r="L48" s="18" t="n">
        <x:f>D48+E48</x:f>
        <x:v>97</x:v>
      </x:c>
      <x:c r="M48" s="18" t="n">
        <x:f>IF(OR(J48&lt;=0,L48&gt;=K48),0,ROUNDUP((K48-L48+F48*G48)/J48,0)*J48)</x:f>
        <x:v>0</x:v>
      </x:c>
      <x:c r="N48" s="22" t="n">
        <x:f>D48*I48</x:f>
        <x:v>72270000</x:v>
      </x:c>
      <x:c r="O48" s="18" t="str">
        <x:f>IF(D48=0,"ناموجود",IF(L48&lt;K48,"سفارش لازم","کافی"))</x:f>
        <x:v>کافی</x:v>
      </x:c>
      <x:c r="P48" s="18" t="str">
        <x:f>IF(OR(D48&lt;0,E48&lt;0,F48&lt;0,G48&lt;0,H48&lt;0,I48&lt;0,J48&lt;=0),"بازبینی","تأیید")</x:f>
        <x:v>تأیید</x:v>
      </x:c>
    </x:row>
    <x:row r="49" ht="23" customHeight="1">
      <x:c r="A49" s="13" t="str">
        <x:v>SKU-041</x:v>
      </x:c>
      <x:c r="B49" s="16" t="str">
        <x:v>کالای نمونه 41</x:v>
      </x:c>
      <x:c r="C49" s="16" t="str">
        <x:v>لوازم اداری</x:v>
      </x:c>
      <x:c r="D49" s="16" t="n">
        <x:v>1</x:v>
      </x:c>
      <x:c r="E49" s="16" t="n">
        <x:v>22</x:v>
      </x:c>
      <x:c r="F49" s="16" t="n">
        <x:v>10</x:v>
      </x:c>
      <x:c r="G49" s="16" t="n">
        <x:v>3.4</x:v>
      </x:c>
      <x:c r="H49" s="16" t="n">
        <x:v>7</x:v>
      </x:c>
      <x:c r="I49" s="20" t="n">
        <x:v>920000</x:v>
      </x:c>
      <x:c r="J49" s="16" t="n">
        <x:v>20</x:v>
      </x:c>
      <x:c r="K49" s="18" t="n">
        <x:f>ROUNDUP((F49+H49)*G49,0)</x:f>
        <x:v>58</x:v>
      </x:c>
      <x:c r="L49" s="18" t="n">
        <x:f>D49+E49</x:f>
        <x:v>23</x:v>
      </x:c>
      <x:c r="M49" s="18" t="n">
        <x:f>IF(OR(J49&lt;=0,L49&gt;=K49),0,ROUNDUP((K49-L49+F49*G49)/J49,0)*J49)</x:f>
        <x:v>80</x:v>
      </x:c>
      <x:c r="N49" s="22" t="n">
        <x:f>D49*I49</x:f>
        <x:v>920000</x:v>
      </x:c>
      <x:c r="O49" s="18" t="str">
        <x:f>IF(D49=0,"ناموجود",IF(L49&lt;K49,"سفارش لازم","کافی"))</x:f>
        <x:v>سفارش لازم</x:v>
      </x:c>
      <x:c r="P49" s="18" t="str">
        <x:f>IF(OR(D49&lt;0,E49&lt;0,F49&lt;0,G49&lt;0,H49&lt;0,I49&lt;0,J49&lt;=0),"بازبینی","تأیید")</x:f>
        <x:v>تأیید</x:v>
      </x:c>
    </x:row>
    <x:row r="50" ht="23" customHeight="1">
      <x:c r="A50" s="13" t="str">
        <x:v>SKU-042</x:v>
      </x:c>
      <x:c r="B50" s="16" t="str">
        <x:v>کالای نمونه 42</x:v>
      </x:c>
      <x:c r="C50" s="16" t="str">
        <x:v>قطعات رایانه</x:v>
      </x:c>
      <x:c r="D50" s="16" t="n">
        <x:v>80</x:v>
      </x:c>
      <x:c r="E50" s="16" t="n">
        <x:v>20</x:v>
      </x:c>
      <x:c r="F50" s="16" t="n">
        <x:v>3</x:v>
      </x:c>
      <x:c r="G50" s="16" t="n">
        <x:v>0.9</x:v>
      </x:c>
      <x:c r="H50" s="16" t="n">
        <x:v>5</x:v>
      </x:c>
      <x:c r="I50" s="20" t="n">
        <x:v>600000</x:v>
      </x:c>
      <x:c r="J50" s="16" t="n">
        <x:v>5</x:v>
      </x:c>
      <x:c r="K50" s="18" t="n">
        <x:f>ROUNDUP((F50+H50)*G50,0)</x:f>
        <x:v>8</x:v>
      </x:c>
      <x:c r="L50" s="18" t="n">
        <x:f>D50+E50</x:f>
        <x:v>100</x:v>
      </x:c>
      <x:c r="M50" s="18" t="n">
        <x:f>IF(OR(J50&lt;=0,L50&gt;=K50),0,ROUNDUP((K50-L50+F50*G50)/J50,0)*J50)</x:f>
        <x:v>0</x:v>
      </x:c>
      <x:c r="N50" s="22" t="n">
        <x:f>D50*I50</x:f>
        <x:v>48000000</x:v>
      </x:c>
      <x:c r="O50" s="18" t="str">
        <x:f>IF(D50=0,"ناموجود",IF(L50&lt;K50,"سفارش لازم","کافی"))</x:f>
        <x:v>کافی</x:v>
      </x:c>
      <x:c r="P50" s="18" t="str">
        <x:f>IF(OR(D50&lt;0,E50&lt;0,F50&lt;0,G50&lt;0,H50&lt;0,I50&lt;0,J50&lt;=0),"بازبینی","تأیید")</x:f>
        <x:v>تأیید</x:v>
      </x:c>
    </x:row>
    <x:row r="51" ht="23" customHeight="1">
      <x:c r="A51" s="13" t="str">
        <x:v>SKU-043</x:v>
      </x:c>
      <x:c r="B51" s="16" t="str">
        <x:v>کالای نمونه 43</x:v>
      </x:c>
      <x:c r="C51" s="16" t="str">
        <x:v>بسته‌بندی</x:v>
      </x:c>
      <x:c r="D51" s="16" t="n">
        <x:v>70</x:v>
      </x:c>
      <x:c r="E51" s="16" t="n">
        <x:v>3</x:v>
      </x:c>
      <x:c r="F51" s="16" t="n">
        <x:v>5</x:v>
      </x:c>
      <x:c r="G51" s="16" t="n">
        <x:v>1.7</x:v>
      </x:c>
      <x:c r="H51" s="16" t="n">
        <x:v>6</x:v>
      </x:c>
      <x:c r="I51" s="20" t="n">
        <x:v>1590000</x:v>
      </x:c>
      <x:c r="J51" s="16" t="n">
        <x:v>10</x:v>
      </x:c>
      <x:c r="K51" s="18" t="n">
        <x:f>ROUNDUP((F51+H51)*G51,0)</x:f>
        <x:v>19</x:v>
      </x:c>
      <x:c r="L51" s="18" t="n">
        <x:f>D51+E51</x:f>
        <x:v>73</x:v>
      </x:c>
      <x:c r="M51" s="18" t="n">
        <x:f>IF(OR(J51&lt;=0,L51&gt;=K51),0,ROUNDUP((K51-L51+F51*G51)/J51,0)*J51)</x:f>
        <x:v>0</x:v>
      </x:c>
      <x:c r="N51" s="22" t="n">
        <x:f>D51*I51</x:f>
        <x:v>111300000</x:v>
      </x:c>
      <x:c r="O51" s="18" t="str">
        <x:f>IF(D51=0,"ناموجود",IF(L51&lt;K51,"سفارش لازم","کافی"))</x:f>
        <x:v>کافی</x:v>
      </x:c>
      <x:c r="P51" s="18" t="str">
        <x:f>IF(OR(D51&lt;0,E51&lt;0,F51&lt;0,G51&lt;0,H51&lt;0,I51&lt;0,J51&lt;=0),"بازبینی","تأیید")</x:f>
        <x:v>تأیید</x:v>
      </x:c>
    </x:row>
    <x:row r="52" ht="23" customHeight="1">
      <x:c r="A52" s="13" t="str">
        <x:v>SKU-044</x:v>
      </x:c>
      <x:c r="B52" s="16" t="str">
        <x:v>کالای نمونه 44</x:v>
      </x:c>
      <x:c r="C52" s="16" t="str">
        <x:v>مصرفی فنی</x:v>
      </x:c>
      <x:c r="D52" s="16" t="n">
        <x:v>51</x:v>
      </x:c>
      <x:c r="E52" s="16" t="n">
        <x:v>25</x:v>
      </x:c>
      <x:c r="F52" s="16" t="n">
        <x:v>11</x:v>
      </x:c>
      <x:c r="G52" s="16" t="n">
        <x:v>4.6</x:v>
      </x:c>
      <x:c r="H52" s="16" t="n">
        <x:v>4</x:v>
      </x:c>
      <x:c r="I52" s="20" t="n">
        <x:v>1700000</x:v>
      </x:c>
      <x:c r="J52" s="16" t="n">
        <x:v>10</x:v>
      </x:c>
      <x:c r="K52" s="18" t="n">
        <x:f>ROUNDUP((F52+H52)*G52,0)</x:f>
        <x:v>69</x:v>
      </x:c>
      <x:c r="L52" s="18" t="n">
        <x:f>D52+E52</x:f>
        <x:v>76</x:v>
      </x:c>
      <x:c r="M52" s="18" t="n">
        <x:f>IF(OR(J52&lt;=0,L52&gt;=K52),0,ROUNDUP((K52-L52+F52*G52)/J52,0)*J52)</x:f>
        <x:v>0</x:v>
      </x:c>
      <x:c r="N52" s="22" t="n">
        <x:f>D52*I52</x:f>
        <x:v>86700000</x:v>
      </x:c>
      <x:c r="O52" s="18" t="str">
        <x:f>IF(D52=0,"ناموجود",IF(L52&lt;K52,"سفارش لازم","کافی"))</x:f>
        <x:v>کافی</x:v>
      </x:c>
      <x:c r="P52" s="18" t="str">
        <x:f>IF(OR(D52&lt;0,E52&lt;0,F52&lt;0,G52&lt;0,H52&lt;0,I52&lt;0,J52&lt;=0),"بازبینی","تأیید")</x:f>
        <x:v>تأیید</x:v>
      </x:c>
    </x:row>
    <x:row r="53" ht="23" customHeight="1">
      <x:c r="A53" s="13" t="str">
        <x:v>SKU-045</x:v>
      </x:c>
      <x:c r="B53" s="16" t="str">
        <x:v>کالای نمونه 45</x:v>
      </x:c>
      <x:c r="C53" s="16" t="str">
        <x:v>نظافت</x:v>
      </x:c>
      <x:c r="D53" s="16" t="n">
        <x:v>108</x:v>
      </x:c>
      <x:c r="E53" s="16" t="n">
        <x:v>24</x:v>
      </x:c>
      <x:c r="F53" s="16" t="n">
        <x:v>10</x:v>
      </x:c>
      <x:c r="G53" s="16" t="n">
        <x:v>4</x:v>
      </x:c>
      <x:c r="H53" s="16" t="n">
        <x:v>7</x:v>
      </x:c>
      <x:c r="I53" s="20" t="n">
        <x:v>1530000</x:v>
      </x:c>
      <x:c r="J53" s="16" t="n">
        <x:v>20</x:v>
      </x:c>
      <x:c r="K53" s="18" t="n">
        <x:f>ROUNDUP((F53+H53)*G53,0)</x:f>
        <x:v>68</x:v>
      </x:c>
      <x:c r="L53" s="18" t="n">
        <x:f>D53+E53</x:f>
        <x:v>132</x:v>
      </x:c>
      <x:c r="M53" s="18" t="n">
        <x:f>IF(OR(J53&lt;=0,L53&gt;=K53),0,ROUNDUP((K53-L53+F53*G53)/J53,0)*J53)</x:f>
        <x:v>0</x:v>
      </x:c>
      <x:c r="N53" s="22" t="n">
        <x:f>D53*I53</x:f>
        <x:v>165240000</x:v>
      </x:c>
      <x:c r="O53" s="18" t="str">
        <x:f>IF(D53=0,"ناموجود",IF(L53&lt;K53,"سفارش لازم","کافی"))</x:f>
        <x:v>کافی</x:v>
      </x:c>
      <x:c r="P53" s="18" t="str">
        <x:f>IF(OR(D53&lt;0,E53&lt;0,F53&lt;0,G53&lt;0,H53&lt;0,I53&lt;0,J53&lt;=0),"بازبینی","تأیید")</x:f>
        <x:v>تأیید</x:v>
      </x:c>
    </x:row>
    <x:row r="54" ht="23" customHeight="1">
      <x:c r="A54" s="13" t="str">
        <x:v>SKU-046</x:v>
      </x:c>
      <x:c r="B54" s="16" t="str">
        <x:v>کالای نمونه 46</x:v>
      </x:c>
      <x:c r="C54" s="16" t="str">
        <x:v>لوازم اداری</x:v>
      </x:c>
      <x:c r="D54" s="16" t="n">
        <x:v>47</x:v>
      </x:c>
      <x:c r="E54" s="16" t="n">
        <x:v>22</x:v>
      </x:c>
      <x:c r="F54" s="16" t="n">
        <x:v>9</x:v>
      </x:c>
      <x:c r="G54" s="16" t="n">
        <x:v>3.6</x:v>
      </x:c>
      <x:c r="H54" s="16" t="n">
        <x:v>7</x:v>
      </x:c>
      <x:c r="I54" s="20" t="n">
        <x:v>1560000</x:v>
      </x:c>
      <x:c r="J54" s="16" t="n">
        <x:v>10</x:v>
      </x:c>
      <x:c r="K54" s="18" t="n">
        <x:f>ROUNDUP((F54+H54)*G54,0)</x:f>
        <x:v>58</x:v>
      </x:c>
      <x:c r="L54" s="18" t="n">
        <x:f>D54+E54</x:f>
        <x:v>69</x:v>
      </x:c>
      <x:c r="M54" s="18" t="n">
        <x:f>IF(OR(J54&lt;=0,L54&gt;=K54),0,ROUNDUP((K54-L54+F54*G54)/J54,0)*J54)</x:f>
        <x:v>0</x:v>
      </x:c>
      <x:c r="N54" s="22" t="n">
        <x:f>D54*I54</x:f>
        <x:v>73320000</x:v>
      </x:c>
      <x:c r="O54" s="18" t="str">
        <x:f>IF(D54=0,"ناموجود",IF(L54&lt;K54,"سفارش لازم","کافی"))</x:f>
        <x:v>کافی</x:v>
      </x:c>
      <x:c r="P54" s="18" t="str">
        <x:f>IF(OR(D54&lt;0,E54&lt;0,F54&lt;0,G54&lt;0,H54&lt;0,I54&lt;0,J54&lt;=0),"بازبینی","تأیید")</x:f>
        <x:v>تأیید</x:v>
      </x:c>
    </x:row>
    <x:row r="55" ht="23" customHeight="1">
      <x:c r="A55" s="13" t="str">
        <x:v>SKU-047</x:v>
      </x:c>
      <x:c r="B55" s="16" t="str">
        <x:v>کالای نمونه 47</x:v>
      </x:c>
      <x:c r="C55" s="16" t="str">
        <x:v>قطعات رایانه</x:v>
      </x:c>
      <x:c r="D55" s="16" t="n">
        <x:v>55</x:v>
      </x:c>
      <x:c r="E55" s="16" t="n">
        <x:v>20</x:v>
      </x:c>
      <x:c r="F55" s="16" t="n">
        <x:v>9</x:v>
      </x:c>
      <x:c r="G55" s="16" t="n">
        <x:v>0.6</x:v>
      </x:c>
      <x:c r="H55" s="16" t="n">
        <x:v>6</x:v>
      </x:c>
      <x:c r="I55" s="20" t="n">
        <x:v>420000</x:v>
      </x:c>
      <x:c r="J55" s="16" t="n">
        <x:v>10</x:v>
      </x:c>
      <x:c r="K55" s="18" t="n">
        <x:f>ROUNDUP((F55+H55)*G55,0)</x:f>
        <x:v>9</x:v>
      </x:c>
      <x:c r="L55" s="18" t="n">
        <x:f>D55+E55</x:f>
        <x:v>75</x:v>
      </x:c>
      <x:c r="M55" s="18" t="n">
        <x:f>IF(OR(J55&lt;=0,L55&gt;=K55),0,ROUNDUP((K55-L55+F55*G55)/J55,0)*J55)</x:f>
        <x:v>0</x:v>
      </x:c>
      <x:c r="N55" s="22" t="n">
        <x:f>D55*I55</x:f>
        <x:v>23100000</x:v>
      </x:c>
      <x:c r="O55" s="18" t="str">
        <x:f>IF(D55=0,"ناموجود",IF(L55&lt;K55,"سفارش لازم","کافی"))</x:f>
        <x:v>کافی</x:v>
      </x:c>
      <x:c r="P55" s="18" t="str">
        <x:f>IF(OR(D55&lt;0,E55&lt;0,F55&lt;0,G55&lt;0,H55&lt;0,I55&lt;0,J55&lt;=0),"بازبینی","تأیید")</x:f>
        <x:v>تأیید</x:v>
      </x:c>
    </x:row>
    <x:row r="56" ht="23" customHeight="1">
      <x:c r="A56" s="13" t="str">
        <x:v>SKU-048</x:v>
      </x:c>
      <x:c r="B56" s="16" t="str">
        <x:v>کالای نمونه 48</x:v>
      </x:c>
      <x:c r="C56" s="16" t="str">
        <x:v>بسته‌بندی</x:v>
      </x:c>
      <x:c r="D56" s="16" t="n">
        <x:v>10</x:v>
      </x:c>
      <x:c r="E56" s="16" t="n">
        <x:v>22</x:v>
      </x:c>
      <x:c r="F56" s="16" t="n">
        <x:v>7</x:v>
      </x:c>
      <x:c r="G56" s="16" t="n">
        <x:v>3.7</x:v>
      </x:c>
      <x:c r="H56" s="16" t="n">
        <x:v>5</x:v>
      </x:c>
      <x:c r="I56" s="20" t="n">
        <x:v>730000</x:v>
      </x:c>
      <x:c r="J56" s="16" t="n">
        <x:v>5</x:v>
      </x:c>
      <x:c r="K56" s="18" t="n">
        <x:f>ROUNDUP((F56+H56)*G56,0)</x:f>
        <x:v>45</x:v>
      </x:c>
      <x:c r="L56" s="18" t="n">
        <x:f>D56+E56</x:f>
        <x:v>32</x:v>
      </x:c>
      <x:c r="M56" s="18" t="n">
        <x:f>IF(OR(J56&lt;=0,L56&gt;=K56),0,ROUNDUP((K56-L56+F56*G56)/J56,0)*J56)</x:f>
        <x:v>40</x:v>
      </x:c>
      <x:c r="N56" s="22" t="n">
        <x:f>D56*I56</x:f>
        <x:v>7300000</x:v>
      </x:c>
      <x:c r="O56" s="18" t="str">
        <x:f>IF(D56=0,"ناموجود",IF(L56&lt;K56,"سفارش لازم","کافی"))</x:f>
        <x:v>سفارش لازم</x:v>
      </x:c>
      <x:c r="P56" s="18" t="str">
        <x:f>IF(OR(D56&lt;0,E56&lt;0,F56&lt;0,G56&lt;0,H56&lt;0,I56&lt;0,J56&lt;=0),"بازبینی","تأیید")</x:f>
        <x:v>تأیید</x:v>
      </x:c>
    </x:row>
    <x:row r="57" ht="23" customHeight="1">
      <x:c r="A57" s="13" t="str">
        <x:v>SKU-049</x:v>
      </x:c>
      <x:c r="B57" s="16" t="str">
        <x:v>کالای نمونه 49</x:v>
      </x:c>
      <x:c r="C57" s="16" t="str">
        <x:v>مصرفی فنی</x:v>
      </x:c>
      <x:c r="D57" s="16" t="n">
        <x:v>108</x:v>
      </x:c>
      <x:c r="E57" s="16" t="n">
        <x:v>19</x:v>
      </x:c>
      <x:c r="F57" s="16" t="n">
        <x:v>15</x:v>
      </x:c>
      <x:c r="G57" s="16" t="n">
        <x:v>4.9</x:v>
      </x:c>
      <x:c r="H57" s="16" t="n">
        <x:v>4</x:v>
      </x:c>
      <x:c r="I57" s="20" t="n">
        <x:v>780000</x:v>
      </x:c>
      <x:c r="J57" s="16" t="n">
        <x:v>5</x:v>
      </x:c>
      <x:c r="K57" s="18" t="n">
        <x:f>ROUNDUP((F57+H57)*G57,0)</x:f>
        <x:v>94</x:v>
      </x:c>
      <x:c r="L57" s="18" t="n">
        <x:f>D57+E57</x:f>
        <x:v>127</x:v>
      </x:c>
      <x:c r="M57" s="18" t="n">
        <x:f>IF(OR(J57&lt;=0,L57&gt;=K57),0,ROUNDUP((K57-L57+F57*G57)/J57,0)*J57)</x:f>
        <x:v>0</x:v>
      </x:c>
      <x:c r="N57" s="22" t="n">
        <x:f>D57*I57</x:f>
        <x:v>84240000</x:v>
      </x:c>
      <x:c r="O57" s="18" t="str">
        <x:f>IF(D57=0,"ناموجود",IF(L57&lt;K57,"سفارش لازم","کافی"))</x:f>
        <x:v>کافی</x:v>
      </x:c>
      <x:c r="P57" s="18" t="str">
        <x:f>IF(OR(D57&lt;0,E57&lt;0,F57&lt;0,G57&lt;0,H57&lt;0,I57&lt;0,J57&lt;=0),"بازبینی","تأیید")</x:f>
        <x:v>تأیید</x:v>
      </x:c>
    </x:row>
    <x:row r="58" ht="23" customHeight="1">
      <x:c r="A58" s="13" t="str">
        <x:v>SKU-050</x:v>
      </x:c>
      <x:c r="B58" s="16" t="str">
        <x:v>کالای نمونه 50</x:v>
      </x:c>
      <x:c r="C58" s="16" t="str">
        <x:v>نظافت</x:v>
      </x:c>
      <x:c r="D58" s="16" t="n">
        <x:v>20</x:v>
      </x:c>
      <x:c r="E58" s="16" t="n">
        <x:v>10</x:v>
      </x:c>
      <x:c r="F58" s="16" t="n">
        <x:v>3</x:v>
      </x:c>
      <x:c r="G58" s="16" t="n">
        <x:v>4.2</x:v>
      </x:c>
      <x:c r="H58" s="16" t="n">
        <x:v>9</x:v>
      </x:c>
      <x:c r="I58" s="20" t="n">
        <x:v>70000</x:v>
      </x:c>
      <x:c r="J58" s="16" t="n">
        <x:v>5</x:v>
      </x:c>
      <x:c r="K58" s="18" t="n">
        <x:f>ROUNDUP((F58+H58)*G58,0)</x:f>
        <x:v>51</x:v>
      </x:c>
      <x:c r="L58" s="18" t="n">
        <x:f>D58+E58</x:f>
        <x:v>30</x:v>
      </x:c>
      <x:c r="M58" s="18" t="n">
        <x:f>IF(OR(J58&lt;=0,L58&gt;=K58),0,ROUNDUP((K58-L58+F58*G58)/J58,0)*J58)</x:f>
        <x:v>35</x:v>
      </x:c>
      <x:c r="N58" s="22" t="n">
        <x:f>D58*I58</x:f>
        <x:v>1400000</x:v>
      </x:c>
      <x:c r="O58" s="18" t="str">
        <x:f>IF(D58=0,"ناموجود",IF(L58&lt;K58,"سفارش لازم","کافی"))</x:f>
        <x:v>سفارش لازم</x:v>
      </x:c>
      <x:c r="P58" s="18" t="str">
        <x:f>IF(OR(D58&lt;0,E58&lt;0,F58&lt;0,G58&lt;0,H58&lt;0,I58&lt;0,J58&lt;=0),"بازبینی","تأیید")</x:f>
        <x:v>تأیید</x:v>
      </x:c>
    </x:row>
    <x:row r="59" ht="23" customHeight="1">
      <x:c r="A59" s="13" t="str">
        <x:v>SKU-051</x:v>
      </x:c>
      <x:c r="B59" s="16" t="str">
        <x:v>کالای نمونه 51</x:v>
      </x:c>
      <x:c r="C59" s="16" t="str">
        <x:v>لوازم اداری</x:v>
      </x:c>
      <x:c r="D59" s="16" t="n">
        <x:v>74</x:v>
      </x:c>
      <x:c r="E59" s="16" t="n">
        <x:v>1</x:v>
      </x:c>
      <x:c r="F59" s="16" t="n">
        <x:v>13</x:v>
      </x:c>
      <x:c r="G59" s="16" t="n">
        <x:v>0.9</x:v>
      </x:c>
      <x:c r="H59" s="16" t="n">
        <x:v>8</x:v>
      </x:c>
      <x:c r="I59" s="20" t="n">
        <x:v>730000</x:v>
      </x:c>
      <x:c r="J59" s="16" t="n">
        <x:v>20</x:v>
      </x:c>
      <x:c r="K59" s="18" t="n">
        <x:f>ROUNDUP((F59+H59)*G59,0)</x:f>
        <x:v>19</x:v>
      </x:c>
      <x:c r="L59" s="18" t="n">
        <x:f>D59+E59</x:f>
        <x:v>75</x:v>
      </x:c>
      <x:c r="M59" s="18" t="n">
        <x:f>IF(OR(J59&lt;=0,L59&gt;=K59),0,ROUNDUP((K59-L59+F59*G59)/J59,0)*J59)</x:f>
        <x:v>0</x:v>
      </x:c>
      <x:c r="N59" s="22" t="n">
        <x:f>D59*I59</x:f>
        <x:v>54020000</x:v>
      </x:c>
      <x:c r="O59" s="18" t="str">
        <x:f>IF(D59=0,"ناموجود",IF(L59&lt;K59,"سفارش لازم","کافی"))</x:f>
        <x:v>کافی</x:v>
      </x:c>
      <x:c r="P59" s="18" t="str">
        <x:f>IF(OR(D59&lt;0,E59&lt;0,F59&lt;0,G59&lt;0,H59&lt;0,I59&lt;0,J59&lt;=0),"بازبینی","تأیید")</x:f>
        <x:v>تأیید</x:v>
      </x:c>
    </x:row>
    <x:row r="60" ht="23" customHeight="1">
      <x:c r="A60" s="13" t="str">
        <x:v>SKU-052</x:v>
      </x:c>
      <x:c r="B60" s="16" t="str">
        <x:v>کالای نمونه 52</x:v>
      </x:c>
      <x:c r="C60" s="16" t="str">
        <x:v>قطعات رایانه</x:v>
      </x:c>
      <x:c r="D60" s="16" t="n">
        <x:v>93</x:v>
      </x:c>
      <x:c r="E60" s="16" t="n">
        <x:v>3</x:v>
      </x:c>
      <x:c r="F60" s="16" t="n">
        <x:v>10</x:v>
      </x:c>
      <x:c r="G60" s="16" t="n">
        <x:v>4.6</x:v>
      </x:c>
      <x:c r="H60" s="16" t="n">
        <x:v>4</x:v>
      </x:c>
      <x:c r="I60" s="20" t="n">
        <x:v>270000</x:v>
      </x:c>
      <x:c r="J60" s="16" t="n">
        <x:v>20</x:v>
      </x:c>
      <x:c r="K60" s="18" t="n">
        <x:f>ROUNDUP((F60+H60)*G60,0)</x:f>
        <x:v>65</x:v>
      </x:c>
      <x:c r="L60" s="18" t="n">
        <x:f>D60+E60</x:f>
        <x:v>96</x:v>
      </x:c>
      <x:c r="M60" s="18" t="n">
        <x:f>IF(OR(J60&lt;=0,L60&gt;=K60),0,ROUNDUP((K60-L60+F60*G60)/J60,0)*J60)</x:f>
        <x:v>0</x:v>
      </x:c>
      <x:c r="N60" s="22" t="n">
        <x:f>D60*I60</x:f>
        <x:v>25110000</x:v>
      </x:c>
      <x:c r="O60" s="18" t="str">
        <x:f>IF(D60=0,"ناموجود",IF(L60&lt;K60,"سفارش لازم","کافی"))</x:f>
        <x:v>کافی</x:v>
      </x:c>
      <x:c r="P60" s="18" t="str">
        <x:f>IF(OR(D60&lt;0,E60&lt;0,F60&lt;0,G60&lt;0,H60&lt;0,I60&lt;0,J60&lt;=0),"بازبینی","تأیید")</x:f>
        <x:v>تأیید</x:v>
      </x:c>
    </x:row>
    <x:row r="61" ht="23" customHeight="1">
      <x:c r="A61" s="13" t="str">
        <x:v>SKU-053</x:v>
      </x:c>
      <x:c r="B61" s="16" t="str">
        <x:v>کالای نمونه 53</x:v>
      </x:c>
      <x:c r="C61" s="16" t="str">
        <x:v>بسته‌بندی</x:v>
      </x:c>
      <x:c r="D61" s="16" t="n">
        <x:v>38</x:v>
      </x:c>
      <x:c r="E61" s="16" t="n">
        <x:v>11</x:v>
      </x:c>
      <x:c r="F61" s="16" t="n">
        <x:v>7</x:v>
      </x:c>
      <x:c r="G61" s="16" t="n">
        <x:v>0.9</x:v>
      </x:c>
      <x:c r="H61" s="16" t="n">
        <x:v>2</x:v>
      </x:c>
      <x:c r="I61" s="20" t="n">
        <x:v>340000</x:v>
      </x:c>
      <x:c r="J61" s="16" t="n">
        <x:v>20</x:v>
      </x:c>
      <x:c r="K61" s="18" t="n">
        <x:f>ROUNDUP((F61+H61)*G61,0)</x:f>
        <x:v>9</x:v>
      </x:c>
      <x:c r="L61" s="18" t="n">
        <x:f>D61+E61</x:f>
        <x:v>49</x:v>
      </x:c>
      <x:c r="M61" s="18" t="n">
        <x:f>IF(OR(J61&lt;=0,L61&gt;=K61),0,ROUNDUP((K61-L61+F61*G61)/J61,0)*J61)</x:f>
        <x:v>0</x:v>
      </x:c>
      <x:c r="N61" s="22" t="n">
        <x:f>D61*I61</x:f>
        <x:v>12920000</x:v>
      </x:c>
      <x:c r="O61" s="18" t="str">
        <x:f>IF(D61=0,"ناموجود",IF(L61&lt;K61,"سفارش لازم","کافی"))</x:f>
        <x:v>کافی</x:v>
      </x:c>
      <x:c r="P61" s="18" t="str">
        <x:f>IF(OR(D61&lt;0,E61&lt;0,F61&lt;0,G61&lt;0,H61&lt;0,I61&lt;0,J61&lt;=0),"بازبینی","تأیید")</x:f>
        <x:v>تأیید</x:v>
      </x:c>
    </x:row>
    <x:row r="62" ht="23" customHeight="1">
      <x:c r="A62" s="13" t="str">
        <x:v>SKU-054</x:v>
      </x:c>
      <x:c r="B62" s="16" t="str">
        <x:v>کالای نمونه 54</x:v>
      </x:c>
      <x:c r="C62" s="16" t="str">
        <x:v>مصرفی فنی</x:v>
      </x:c>
      <x:c r="D62" s="16" t="n">
        <x:v>76</x:v>
      </x:c>
      <x:c r="E62" s="16" t="n">
        <x:v>13</x:v>
      </x:c>
      <x:c r="F62" s="16" t="n">
        <x:v>10</x:v>
      </x:c>
      <x:c r="G62" s="16" t="n">
        <x:v>2.8</x:v>
      </x:c>
      <x:c r="H62" s="16" t="n">
        <x:v>4</x:v>
      </x:c>
      <x:c r="I62" s="20" t="n">
        <x:v>800000</x:v>
      </x:c>
      <x:c r="J62" s="16" t="n">
        <x:v>20</x:v>
      </x:c>
      <x:c r="K62" s="18" t="n">
        <x:f>ROUNDUP((F62+H62)*G62,0)</x:f>
        <x:v>40</x:v>
      </x:c>
      <x:c r="L62" s="18" t="n">
        <x:f>D62+E62</x:f>
        <x:v>89</x:v>
      </x:c>
      <x:c r="M62" s="18" t="n">
        <x:f>IF(OR(J62&lt;=0,L62&gt;=K62),0,ROUNDUP((K62-L62+F62*G62)/J62,0)*J62)</x:f>
        <x:v>0</x:v>
      </x:c>
      <x:c r="N62" s="22" t="n">
        <x:f>D62*I62</x:f>
        <x:v>60800000</x:v>
      </x:c>
      <x:c r="O62" s="18" t="str">
        <x:f>IF(D62=0,"ناموجود",IF(L62&lt;K62,"سفارش لازم","کافی"))</x:f>
        <x:v>کافی</x:v>
      </x:c>
      <x:c r="P62" s="18" t="str">
        <x:f>IF(OR(D62&lt;0,E62&lt;0,F62&lt;0,G62&lt;0,H62&lt;0,I62&lt;0,J62&lt;=0),"بازبینی","تأیید")</x:f>
        <x:v>تأیید</x:v>
      </x:c>
    </x:row>
    <x:row r="63" ht="23" customHeight="1">
      <x:c r="A63" s="13" t="str">
        <x:v>SKU-055</x:v>
      </x:c>
      <x:c r="B63" s="16" t="str">
        <x:v>کالای نمونه 55</x:v>
      </x:c>
      <x:c r="C63" s="16" t="str">
        <x:v>نظافت</x:v>
      </x:c>
      <x:c r="D63" s="16" t="n">
        <x:v>46</x:v>
      </x:c>
      <x:c r="E63" s="16" t="n">
        <x:v>14</x:v>
      </x:c>
      <x:c r="F63" s="16" t="n">
        <x:v>7</x:v>
      </x:c>
      <x:c r="G63" s="16" t="n">
        <x:v>1.4</x:v>
      </x:c>
      <x:c r="H63" s="16" t="n">
        <x:v>4</x:v>
      </x:c>
      <x:c r="I63" s="20" t="n">
        <x:v>980000</x:v>
      </x:c>
      <x:c r="J63" s="16" t="n">
        <x:v>10</x:v>
      </x:c>
      <x:c r="K63" s="18" t="n">
        <x:f>ROUNDUP((F63+H63)*G63,0)</x:f>
        <x:v>16</x:v>
      </x:c>
      <x:c r="L63" s="18" t="n">
        <x:f>D63+E63</x:f>
        <x:v>60</x:v>
      </x:c>
      <x:c r="M63" s="18" t="n">
        <x:f>IF(OR(J63&lt;=0,L63&gt;=K63),0,ROUNDUP((K63-L63+F63*G63)/J63,0)*J63)</x:f>
        <x:v>0</x:v>
      </x:c>
      <x:c r="N63" s="22" t="n">
        <x:f>D63*I63</x:f>
        <x:v>45080000</x:v>
      </x:c>
      <x:c r="O63" s="18" t="str">
        <x:f>IF(D63=0,"ناموجود",IF(L63&lt;K63,"سفارش لازم","کافی"))</x:f>
        <x:v>کافی</x:v>
      </x:c>
      <x:c r="P63" s="18" t="str">
        <x:f>IF(OR(D63&lt;0,E63&lt;0,F63&lt;0,G63&lt;0,H63&lt;0,I63&lt;0,J63&lt;=0),"بازبینی","تأیید")</x:f>
        <x:v>تأیید</x:v>
      </x:c>
    </x:row>
    <x:row r="64" ht="23" customHeight="1">
      <x:c r="A64" s="13" t="str">
        <x:v>SKU-056</x:v>
      </x:c>
      <x:c r="B64" s="16" t="str">
        <x:v>کالای نمونه 56</x:v>
      </x:c>
      <x:c r="C64" s="16" t="str">
        <x:v>لوازم اداری</x:v>
      </x:c>
      <x:c r="D64" s="16" t="n">
        <x:v>65</x:v>
      </x:c>
      <x:c r="E64" s="16" t="n">
        <x:v>10</x:v>
      </x:c>
      <x:c r="F64" s="16" t="n">
        <x:v>3</x:v>
      </x:c>
      <x:c r="G64" s="16" t="n">
        <x:v>1.4</x:v>
      </x:c>
      <x:c r="H64" s="16" t="n">
        <x:v>8</x:v>
      </x:c>
      <x:c r="I64" s="20" t="n">
        <x:v>530000</x:v>
      </x:c>
      <x:c r="J64" s="16" t="n">
        <x:v>5</x:v>
      </x:c>
      <x:c r="K64" s="18" t="n">
        <x:f>ROUNDUP((F64+H64)*G64,0)</x:f>
        <x:v>16</x:v>
      </x:c>
      <x:c r="L64" s="18" t="n">
        <x:f>D64+E64</x:f>
        <x:v>75</x:v>
      </x:c>
      <x:c r="M64" s="18" t="n">
        <x:f>IF(OR(J64&lt;=0,L64&gt;=K64),0,ROUNDUP((K64-L64+F64*G64)/J64,0)*J64)</x:f>
        <x:v>0</x:v>
      </x:c>
      <x:c r="N64" s="22" t="n">
        <x:f>D64*I64</x:f>
        <x:v>34450000</x:v>
      </x:c>
      <x:c r="O64" s="18" t="str">
        <x:f>IF(D64=0,"ناموجود",IF(L64&lt;K64,"سفارش لازم","کافی"))</x:f>
        <x:v>کافی</x:v>
      </x:c>
      <x:c r="P64" s="18" t="str">
        <x:f>IF(OR(D64&lt;0,E64&lt;0,F64&lt;0,G64&lt;0,H64&lt;0,I64&lt;0,J64&lt;=0),"بازبینی","تأیید")</x:f>
        <x:v>تأیید</x:v>
      </x:c>
    </x:row>
    <x:row r="65" ht="23" customHeight="1">
      <x:c r="A65" s="13" t="str">
        <x:v>SKU-057</x:v>
      </x:c>
      <x:c r="B65" s="16" t="str">
        <x:v>کالای نمونه 57</x:v>
      </x:c>
      <x:c r="C65" s="16" t="str">
        <x:v>قطعات رایانه</x:v>
      </x:c>
      <x:c r="D65" s="16" t="n">
        <x:v>71</x:v>
      </x:c>
      <x:c r="E65" s="16" t="n">
        <x:v>13</x:v>
      </x:c>
      <x:c r="F65" s="16" t="n">
        <x:v>11</x:v>
      </x:c>
      <x:c r="G65" s="16" t="n">
        <x:v>4.2</x:v>
      </x:c>
      <x:c r="H65" s="16" t="n">
        <x:v>3</x:v>
      </x:c>
      <x:c r="I65" s="20" t="n">
        <x:v>1450000</x:v>
      </x:c>
      <x:c r="J65" s="16" t="n">
        <x:v>10</x:v>
      </x:c>
      <x:c r="K65" s="18" t="n">
        <x:f>ROUNDUP((F65+H65)*G65,0)</x:f>
        <x:v>59</x:v>
      </x:c>
      <x:c r="L65" s="18" t="n">
        <x:f>D65+E65</x:f>
        <x:v>84</x:v>
      </x:c>
      <x:c r="M65" s="18" t="n">
        <x:f>IF(OR(J65&lt;=0,L65&gt;=K65),0,ROUNDUP((K65-L65+F65*G65)/J65,0)*J65)</x:f>
        <x:v>0</x:v>
      </x:c>
      <x:c r="N65" s="22" t="n">
        <x:f>D65*I65</x:f>
        <x:v>102950000</x:v>
      </x:c>
      <x:c r="O65" s="18" t="str">
        <x:f>IF(D65=0,"ناموجود",IF(L65&lt;K65,"سفارش لازم","کافی"))</x:f>
        <x:v>کافی</x:v>
      </x:c>
      <x:c r="P65" s="18" t="str">
        <x:f>IF(OR(D65&lt;0,E65&lt;0,F65&lt;0,G65&lt;0,H65&lt;0,I65&lt;0,J65&lt;=0),"بازبینی","تأیید")</x:f>
        <x:v>تأیید</x:v>
      </x:c>
    </x:row>
    <x:row r="66" ht="23" customHeight="1">
      <x:c r="A66" s="13" t="str">
        <x:v>SKU-058</x:v>
      </x:c>
      <x:c r="B66" s="16" t="str">
        <x:v>کالای نمونه 58</x:v>
      </x:c>
      <x:c r="C66" s="16" t="str">
        <x:v>بسته‌بندی</x:v>
      </x:c>
      <x:c r="D66" s="16" t="n">
        <x:v>107</x:v>
      </x:c>
      <x:c r="E66" s="16" t="n">
        <x:v>11</x:v>
      </x:c>
      <x:c r="F66" s="16" t="n">
        <x:v>17</x:v>
      </x:c>
      <x:c r="G66" s="16" t="n">
        <x:v>1.5</x:v>
      </x:c>
      <x:c r="H66" s="16" t="n">
        <x:v>4</x:v>
      </x:c>
      <x:c r="I66" s="20" t="n">
        <x:v>1360000</x:v>
      </x:c>
      <x:c r="J66" s="16" t="n">
        <x:v>10</x:v>
      </x:c>
      <x:c r="K66" s="18" t="n">
        <x:f>ROUNDUP((F66+H66)*G66,0)</x:f>
        <x:v>32</x:v>
      </x:c>
      <x:c r="L66" s="18" t="n">
        <x:f>D66+E66</x:f>
        <x:v>118</x:v>
      </x:c>
      <x:c r="M66" s="18" t="n">
        <x:f>IF(OR(J66&lt;=0,L66&gt;=K66),0,ROUNDUP((K66-L66+F66*G66)/J66,0)*J66)</x:f>
        <x:v>0</x:v>
      </x:c>
      <x:c r="N66" s="22" t="n">
        <x:f>D66*I66</x:f>
        <x:v>145520000</x:v>
      </x:c>
      <x:c r="O66" s="18" t="str">
        <x:f>IF(D66=0,"ناموجود",IF(L66&lt;K66,"سفارش لازم","کافی"))</x:f>
        <x:v>کافی</x:v>
      </x:c>
      <x:c r="P66" s="18" t="str">
        <x:f>IF(OR(D66&lt;0,E66&lt;0,F66&lt;0,G66&lt;0,H66&lt;0,I66&lt;0,J66&lt;=0),"بازبینی","تأیید")</x:f>
        <x:v>تأیید</x:v>
      </x:c>
    </x:row>
    <x:row r="67" ht="23" customHeight="1">
      <x:c r="A67" s="13" t="str">
        <x:v>SKU-059</x:v>
      </x:c>
      <x:c r="B67" s="16" t="str">
        <x:v>کالای نمونه 59</x:v>
      </x:c>
      <x:c r="C67" s="16" t="str">
        <x:v>مصرفی فنی</x:v>
      </x:c>
      <x:c r="D67" s="16" t="n">
        <x:v>23</x:v>
      </x:c>
      <x:c r="E67" s="16" t="n">
        <x:v>8</x:v>
      </x:c>
      <x:c r="F67" s="16" t="n">
        <x:v>4</x:v>
      </x:c>
      <x:c r="G67" s="16" t="n">
        <x:v>1.7</x:v>
      </x:c>
      <x:c r="H67" s="16" t="n">
        <x:v>3</x:v>
      </x:c>
      <x:c r="I67" s="20" t="n">
        <x:v>360000</x:v>
      </x:c>
      <x:c r="J67" s="16" t="n">
        <x:v>10</x:v>
      </x:c>
      <x:c r="K67" s="18" t="n">
        <x:f>ROUNDUP((F67+H67)*G67,0)</x:f>
        <x:v>12</x:v>
      </x:c>
      <x:c r="L67" s="18" t="n">
        <x:f>D67+E67</x:f>
        <x:v>31</x:v>
      </x:c>
      <x:c r="M67" s="18" t="n">
        <x:f>IF(OR(J67&lt;=0,L67&gt;=K67),0,ROUNDUP((K67-L67+F67*G67)/J67,0)*J67)</x:f>
        <x:v>0</x:v>
      </x:c>
      <x:c r="N67" s="22" t="n">
        <x:f>D67*I67</x:f>
        <x:v>8280000</x:v>
      </x:c>
      <x:c r="O67" s="18" t="str">
        <x:f>IF(D67=0,"ناموجود",IF(L67&lt;K67,"سفارش لازم","کافی"))</x:f>
        <x:v>کافی</x:v>
      </x:c>
      <x:c r="P67" s="18" t="str">
        <x:f>IF(OR(D67&lt;0,E67&lt;0,F67&lt;0,G67&lt;0,H67&lt;0,I67&lt;0,J67&lt;=0),"بازبینی","تأیید")</x:f>
        <x:v>تأیید</x:v>
      </x:c>
    </x:row>
    <x:row r="68" ht="23" customHeight="1">
      <x:c r="A68" s="13" t="str">
        <x:v>SKU-060</x:v>
      </x:c>
      <x:c r="B68" s="16" t="str">
        <x:v>کالای نمونه 60</x:v>
      </x:c>
      <x:c r="C68" s="16" t="str">
        <x:v>نظافت</x:v>
      </x:c>
      <x:c r="D68" s="16" t="n">
        <x:v>56</x:v>
      </x:c>
      <x:c r="E68" s="16" t="n">
        <x:v>20</x:v>
      </x:c>
      <x:c r="F68" s="16" t="n">
        <x:v>6</x:v>
      </x:c>
      <x:c r="G68" s="16" t="n">
        <x:v>1.3</x:v>
      </x:c>
      <x:c r="H68" s="16" t="n">
        <x:v>7</x:v>
      </x:c>
      <x:c r="I68" s="20" t="n">
        <x:v>1100000</x:v>
      </x:c>
      <x:c r="J68" s="16" t="n">
        <x:v>5</x:v>
      </x:c>
      <x:c r="K68" s="18" t="n">
        <x:f>ROUNDUP((F68+H68)*G68,0)</x:f>
        <x:v>17</x:v>
      </x:c>
      <x:c r="L68" s="18" t="n">
        <x:f>D68+E68</x:f>
        <x:v>76</x:v>
      </x:c>
      <x:c r="M68" s="18" t="n">
        <x:f>IF(OR(J68&lt;=0,L68&gt;=K68),0,ROUNDUP((K68-L68+F68*G68)/J68,0)*J68)</x:f>
        <x:v>0</x:v>
      </x:c>
      <x:c r="N68" s="22" t="n">
        <x:f>D68*I68</x:f>
        <x:v>61600000</x:v>
      </x:c>
      <x:c r="O68" s="18" t="str">
        <x:f>IF(D68=0,"ناموجود",IF(L68&lt;K68,"سفارش لازم","کافی"))</x:f>
        <x:v>کافی</x:v>
      </x:c>
      <x:c r="P68" s="18" t="str">
        <x:f>IF(OR(D68&lt;0,E68&lt;0,F68&lt;0,G68&lt;0,H68&lt;0,I68&lt;0,J68&lt;=0),"بازبینی","تأیید")</x:f>
        <x:v>تأیید</x:v>
      </x:c>
    </x:row>
  </x:sheetData>
  <x:mergeCells>
    <x:mergeCell ref="A1:P2"/>
    <x:mergeCell ref="A3:P3"/>
  </x:mergeCells>
  <x:conditionalFormatting sqref="M9:M68">
    <x:cfRule type="cellIs" dxfId="0" priority="1" operator="greaterThan">
      <x:formula>0</x:formula>
    </x:cfRule>
  </x:conditionalFormatting>
  <x:dataValidations count="1">
    <x:dataValidation type="list" sqref="C9:C68">
      <x:formula1>"لوازم اداری,قطعات رایانه,بسته‌بندی,مصرفی فنی,نظافت"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6" t="str">
        <x:v>گردش و موجودی انبار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ارزش دارایی انبار به تفکیک گروه | مبالغ به تومان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گروه</x:v>
      </x:c>
      <x:c r="B8" s="6" t="str">
        <x:v>تعداد کالا</x:v>
      </x:c>
      <x:c r="C8" s="6" t="str">
        <x:v>ارزش موجودی</x:v>
      </x:c>
      <x:c r="D8" s="6" t="str">
        <x:v>تعداد نیازمند سفارش</x:v>
      </x:c>
    </x:row>
    <x:row r="9" ht="25" customHeight="1">
      <x:c r="A9" s="13" t="str">
        <x:v>لوازم اداری</x:v>
      </x:c>
      <x:c r="B9" s="18" t="n">
        <x:f>COUNTIF('داده‌ها'!$C$9:$C$68,A9)</x:f>
        <x:v>12</x:v>
      </x:c>
      <x:c r="C9" s="22" t="n">
        <x:f>SUMIF('داده‌ها'!$C$9:$C$68,A9,'داده‌ها'!$N$9:$N$68)</x:f>
        <x:v>669870000</x:v>
      </x:c>
      <x:c r="D9" s="18" t="n">
        <x:f>COUNTIFS('داده‌ها'!$C$9:$C$68,A9,'داده‌ها'!$M$9:$M$68,"&gt;0")</x:f>
        <x:v>2</x:v>
      </x:c>
    </x:row>
    <x:row r="10" ht="25" customHeight="1">
      <x:c r="A10" s="13" t="str">
        <x:v>قطعات رایانه</x:v>
      </x:c>
      <x:c r="B10" s="18" t="n">
        <x:f>COUNTIF('داده‌ها'!$C$9:$C$68,A10)</x:f>
        <x:v>12</x:v>
      </x:c>
      <x:c r="C10" s="22" t="n">
        <x:f>SUMIF('داده‌ها'!$C$9:$C$68,A10,'داده‌ها'!$N$9:$N$68)</x:f>
        <x:v>578490000</x:v>
      </x:c>
      <x:c r="D10" s="18" t="n">
        <x:f>COUNTIFS('داده‌ها'!$C$9:$C$68,A10,'داده‌ها'!$M$9:$M$68,"&gt;0")</x:f>
        <x:v>3</x:v>
      </x:c>
    </x:row>
    <x:row r="11" ht="25" customHeight="1">
      <x:c r="A11" s="13" t="str">
        <x:v>بسته‌بندی</x:v>
      </x:c>
      <x:c r="B11" s="18" t="n">
        <x:f>COUNTIF('داده‌ها'!$C$9:$C$68,A11)</x:f>
        <x:v>12</x:v>
      </x:c>
      <x:c r="C11" s="22" t="n">
        <x:f>SUMIF('داده‌ها'!$C$9:$C$68,A11,'داده‌ها'!$N$9:$N$68)</x:f>
        <x:v>662060000</x:v>
      </x:c>
      <x:c r="D11" s="18" t="n">
        <x:f>COUNTIFS('داده‌ها'!$C$9:$C$68,A11,'داده‌ها'!$M$9:$M$68,"&gt;0")</x:f>
        <x:v>4</x:v>
      </x:c>
    </x:row>
    <x:row r="12" ht="25" customHeight="1">
      <x:c r="A12" s="13" t="str">
        <x:v>مصرفی فنی</x:v>
      </x:c>
      <x:c r="B12" s="18" t="n">
        <x:f>COUNTIF('داده‌ها'!$C$9:$C$68,A12)</x:f>
        <x:v>12</x:v>
      </x:c>
      <x:c r="C12" s="22" t="n">
        <x:f>SUMIF('داده‌ها'!$C$9:$C$68,A12,'داده‌ها'!$N$9:$N$68)</x:f>
        <x:v>517240000</x:v>
      </x:c>
      <x:c r="D12" s="18" t="n">
        <x:f>COUNTIFS('داده‌ها'!$C$9:$C$68,A12,'داده‌ها'!$M$9:$M$68,"&gt;0")</x:f>
        <x:v>3</x:v>
      </x:c>
    </x:row>
    <x:row r="13" ht="25" customHeight="1">
      <x:c r="A13" s="13" t="str">
        <x:v>نظافت</x:v>
      </x:c>
      <x:c r="B13" s="18" t="n">
        <x:f>COUNTIF('داده‌ها'!$C$9:$C$68,A13)</x:f>
        <x:v>12</x:v>
      </x:c>
      <x:c r="C13" s="22" t="n">
        <x:f>SUMIF('داده‌ها'!$C$9:$C$68,A13,'داده‌ها'!$N$9:$N$68)</x:f>
        <x:v>799790000</x:v>
      </x:c>
      <x:c r="D13" s="18" t="n">
        <x:f>COUNTIFS('داده‌ها'!$C$9:$C$68,A13,'داده‌ها'!$M$9:$M$68,"&gt;0")</x:f>
        <x:v>3</x:v>
      </x:c>
    </x:row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6" t="str">
        <x:v>پارامترها | آستانه‌ها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خانه‌های آبی قابل ویرایش هستند؛ تغییر آن‌ها باید در نتایج فرمول‌ها منعکس شود.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هدف کنترل موجودی</x:v>
      </x:c>
      <x:c r="B8" s="39" t="str">
        <x:v>هفتگی</x:v>
      </x:c>
      <x:c r="C8" t="str">
        <x:v>پیشنهاد مدیریتی؛ موتور ثبت سفارش نیست</x:v>
      </x:c>
    </x:row>
    <x:row r="9" ht="25" customHeight="1">
      <x:c r="A9" t="str">
        <x:v>روش محاسبه</x:v>
      </x:c>
      <x:c r="B9" s="39" t="str">
        <x:v>تقاضای میانگین × (مهلت + بافر)</x:v>
      </x:c>
      <x:c r="C9" t="str">
        <x:v>تقریب ساده بدون توزیع احتمال</x:v>
      </x:c>
    </x:row>
    <x:row r="10" ht="25" customHeight="1">
      <x:c r="A10" t="str">
        <x:v>سنجه اصلی</x:v>
      </x:c>
      <x:c r="B10" s="39" t="str">
        <x:v>موجودی مؤثر</x:v>
      </x:c>
      <x:c r="C10" t="str">
        <x:v>موجودی فعلی + سفارش در راه</x:v>
      </x:c>
    </x:row>
    <x:row r="11" ht="25" customHeight="1"/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6" t="str">
        <x:v>راهنمای کنترل موجودی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مدل موجودی نمایشی؛ هیچ سفارش واقعی ثبت نمی‌شود.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31" customHeight="1">
      <x:c r="A6" s="82" t="str">
        <x:v>راهنمای کاربری و شفافیت نمونه</x:v>
      </x:c>
      <x:c r="B6" s="82"/>
      <x:c r="C6" s="82"/>
      <x:c r="D6" s="82"/>
      <x:c r="E6" s="82"/>
      <x:c r="F6" s="82"/>
      <x:c r="G6" s="82"/>
      <x:c r="H6" s="82"/>
    </x:row>
    <x:row r="7" ht="25" customHeight="1"/>
    <x:row r="8" ht="31" customHeight="1">
      <x:c r="A8" s="89" t="str">
        <x:v>فرمول اصلی</x:v>
      </x:c>
      <x:c r="B8" s="89"/>
      <x:c r="C8" s="89"/>
      <x:c r="D8" s="89"/>
      <x:c r="E8" s="89"/>
      <x:c r="F8" s="89"/>
      <x:c r="G8" s="89"/>
      <x:c r="H8" s="89"/>
    </x:row>
    <x:row r="9" ht="27" customHeight="1">
      <x:c r="A9" s="95" t="str">
        <x:v>نقطه سفارش = گردکردن رو به بالا(تقاضای روزانه × [روزهای تأمین + روزهای اطمینان]).</x:v>
      </x:c>
      <x:c r="B9" s="95"/>
      <x:c r="C9" s="95"/>
      <x:c r="D9" s="95"/>
      <x:c r="E9" s="95"/>
      <x:c r="F9" s="95"/>
      <x:c r="G9" s="95"/>
      <x:c r="H9" s="95"/>
    </x:row>
    <x:row r="10" ht="27" customHeight="1">
      <x:c r="A10" s="95"/>
      <x:c r="B10" s="95"/>
      <x:c r="C10" s="95"/>
      <x:c r="D10" s="95"/>
      <x:c r="E10" s="95"/>
      <x:c r="F10" s="95"/>
      <x:c r="G10" s="95"/>
      <x:c r="H10" s="95"/>
    </x:row>
    <x:row r="11" ht="25" customHeight="1"/>
    <x:row r="12" ht="31" customHeight="1">
      <x:c r="A12" s="89" t="str">
        <x:v>فرمول پیشنهاد خرید</x:v>
      </x:c>
      <x:c r="B12" s="89"/>
      <x:c r="C12" s="89"/>
      <x:c r="D12" s="89"/>
      <x:c r="E12" s="89"/>
      <x:c r="F12" s="89"/>
      <x:c r="G12" s="89"/>
      <x:c r="H12" s="89"/>
    </x:row>
    <x:row r="13" ht="27" customHeight="1">
      <x:c r="A13" s="95" t="str">
        <x:v>اگر موجودی مؤثر زیر نقطه سفارش بود، سفارش پیشنهادی با پوشش مهلت تأمین و مضرب خرید محاسبه می‌شود.</x:v>
      </x:c>
      <x:c r="B13" s="95"/>
      <x:c r="C13" s="95"/>
      <x:c r="D13" s="95"/>
      <x:c r="E13" s="95"/>
      <x:c r="F13" s="95"/>
      <x:c r="G13" s="95"/>
      <x:c r="H13" s="95"/>
    </x:row>
    <x:row r="14" ht="27" customHeight="1">
      <x:c r="A14" s="95"/>
      <x:c r="B14" s="95"/>
      <x:c r="C14" s="95"/>
      <x:c r="D14" s="95"/>
      <x:c r="E14" s="95"/>
      <x:c r="F14" s="95"/>
      <x:c r="G14" s="95"/>
      <x:c r="H14" s="95"/>
    </x:row>
    <x:row r="15" ht="25" customHeight="1"/>
    <x:row r="16" ht="31" customHeight="1">
      <x:c r="A16" s="89" t="str">
        <x:v>قابل ویرایش</x:v>
      </x:c>
      <x:c r="B16" s="89"/>
      <x:c r="C16" s="89"/>
      <x:c r="D16" s="89"/>
      <x:c r="E16" s="89"/>
      <x:c r="F16" s="89"/>
      <x:c r="G16" s="89"/>
      <x:c r="H16" s="89"/>
    </x:row>
    <x:row r="17" ht="27" customHeight="1">
      <x:c r="A17" s="95" t="str">
        <x:v>ستون‌های آبی: موجودی، در راه، زمان تأمین، تقاضا، بافر و قیمت واحد.</x:v>
      </x:c>
      <x:c r="B17" s="95"/>
      <x:c r="C17" s="95"/>
      <x:c r="D17" s="95"/>
      <x:c r="E17" s="95"/>
      <x:c r="F17" s="95"/>
      <x:c r="G17" s="95"/>
      <x:c r="H17" s="95"/>
    </x:row>
    <x:row r="18" ht="27" customHeight="1">
      <x:c r="A18" s="95"/>
      <x:c r="B18" s="95"/>
      <x:c r="C18" s="95"/>
      <x:c r="D18" s="95"/>
      <x:c r="E18" s="95"/>
      <x:c r="F18" s="95"/>
      <x:c r="G18" s="95"/>
      <x:c r="H18" s="95"/>
    </x:row>
    <x:row r="19" ht="25" customHeight="1"/>
    <x:row r="20" ht="31" customHeight="1">
      <x:c r="A20" s="89" t="str">
        <x:v>احتیاط حرفه‌ای</x:v>
      </x:c>
      <x:c r="B20" s="89"/>
      <x:c r="C20" s="89"/>
      <x:c r="D20" s="89"/>
      <x:c r="E20" s="89"/>
      <x:c r="F20" s="89"/>
      <x:c r="G20" s="89"/>
      <x:c r="H20" s="89"/>
    </x:row>
    <x:row r="21" ht="27" customHeight="1">
      <x:c r="A21" s="95" t="str">
        <x:v>روش از نظر آماری یک مدل ساده است؛ فصل‌مندی، خطای تأمین و طبقه‌بندی بحرانی در نسخه واقعی باید تحلیل شوند.</x:v>
      </x:c>
      <x:c r="B21" s="95"/>
      <x:c r="C21" s="95"/>
      <x:c r="D21" s="95"/>
      <x:c r="E21" s="95"/>
      <x:c r="F21" s="95"/>
      <x:c r="G21" s="95"/>
      <x:c r="H21" s="95"/>
    </x:row>
    <x:row r="22" ht="27" customHeight="1">
      <x:c r="A22" s="95"/>
      <x:c r="B22" s="95"/>
      <x:c r="C22" s="95"/>
      <x:c r="D22" s="95"/>
      <x:c r="E22" s="95"/>
      <x:c r="F22" s="95"/>
      <x:c r="G22" s="95"/>
      <x:c r="H22" s="95"/>
    </x:row>
    <x:row r="23" ht="25" customHeight="1"/>
    <x:row r="24" ht="31" customHeight="1">
      <x:c r="A24" s="89" t="str">
        <x:v>تست پذیرش</x:v>
      </x:c>
      <x:c r="B24" s="89"/>
      <x:c r="C24" s="89"/>
      <x:c r="D24" s="89"/>
      <x:c r="E24" s="89"/>
      <x:c r="F24" s="89"/>
      <x:c r="G24" s="89"/>
      <x:c r="H24" s="89"/>
    </x:row>
    <x:row r="25" ht="27" customHeight="1">
      <x:c r="A25" s="95" t="str">
        <x:v>موجودی یک SKU را صفر کنید؛ پیشنهاد سفارش و تعداد موارد خطر باید تغییر کند.</x:v>
      </x:c>
      <x:c r="B25" s="95"/>
      <x:c r="C25" s="95"/>
      <x:c r="D25" s="95"/>
      <x:c r="E25" s="95"/>
      <x:c r="F25" s="95"/>
      <x:c r="G25" s="95"/>
      <x:c r="H25" s="95"/>
    </x:row>
    <x:row r="26" ht="27" customHeight="1">
      <x:c r="A26" s="95"/>
      <x:c r="B26" s="95"/>
      <x:c r="C26" s="95"/>
      <x:c r="D26" s="95"/>
      <x:c r="E26" s="95"/>
      <x:c r="F26" s="95"/>
      <x:c r="G26" s="95"/>
      <x:c r="H26" s="95"/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</x:mergeCells>
  <x:pageMargins left="0.7" right="0.7" top="0.75" bottom="0.75" header="0.3" footer="0.3"/>
</x:worksheet>
</file>