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385f39479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83687f403eb54747"/>
    <x:sheet xmlns:r="http://schemas.openxmlformats.org/officeDocument/2006/relationships" name="داده‌ها" sheetId="2" r:id="R4d7aaf6c27c24bf9"/>
    <x:sheet xmlns:r="http://schemas.openxmlformats.org/officeDocument/2006/relationships" name="تحلیل" sheetId="3" r:id="R48915091afb647f5"/>
    <x:sheet xmlns:r="http://schemas.openxmlformats.org/officeDocument/2006/relationships" name="پارامترها" sheetId="4" r:id="Rcbd57464d8ed4761"/>
    <x:sheet xmlns:r="http://schemas.openxmlformats.org/officeDocument/2006/relationships" name="راهنما" sheetId="5" r:id="R60d8906f1ef74e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–"/>
    <x:numFmt numFmtId="201" formatCode="yyyy-mm-dd"/>
    <x:numFmt numFmtId="202" formatCode="0.0%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3" borderId="0" xfId="0" applyNumberFormat="1" applyFont="1" applyFill="1" applyBorder="1" applyAlignment="1">
      <x:alignment vertical="center"/>
    </x:xf>
    <x:xf numFmtId="200" fontId="2" fillId="3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202" fontId="2" fillId="4" borderId="0" xfId="0" applyNumberFormat="1" applyFont="1" applyFill="1" applyBorder="1" applyAlignment="1">
      <x:alignment vertical="center"/>
    </x:xf>
    <x:xf numFmtId="202" fontId="2" fillId="4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1" xfId="0" applyNumberFormat="1" applyFont="1" applyFill="1" applyBorder="1" applyAlignment="1">
      <x:alignment horizontal="center" vertical="center"/>
    </x:xf>
    <x:xf numFmtId="202" fontId="6" fillId="7" borderId="0" xfId="0" applyNumberFormat="1" applyFont="1" applyFill="1" applyBorder="1" applyAlignment="1">
      <x:alignment horizontal="center" vertical="center"/>
    </x:xf>
    <x:xf numFmtId="202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e4edf33a564b2f" /><Relationship Type="http://schemas.openxmlformats.org/officeDocument/2006/relationships/theme" Target="/xl/theme/theme1.xml" Id="Reb14774bce8b409d" /><Relationship Type="http://schemas.openxmlformats.org/officeDocument/2006/relationships/sharedStrings" Target="/xl/sharedStrings.xml" Id="Rf6db21a913084358" /><Relationship Type="http://schemas.openxmlformats.org/officeDocument/2006/relationships/worksheet" Target="/xl/worksheets/sheet1.xml" Id="R83687f403eb54747" /><Relationship Type="http://schemas.openxmlformats.org/officeDocument/2006/relationships/worksheet" Target="/xl/worksheets/sheet2.xml" Id="R4d7aaf6c27c24bf9" /><Relationship Type="http://schemas.openxmlformats.org/officeDocument/2006/relationships/worksheet" Target="/xl/worksheets/sheet3.xml" Id="R48915091afb647f5" /><Relationship Type="http://schemas.openxmlformats.org/officeDocument/2006/relationships/worksheet" Target="/xl/worksheets/sheet4.xml" Id="Rcbd57464d8ed4761" /><Relationship Type="http://schemas.openxmlformats.org/officeDocument/2006/relationships/worksheet" Target="/xl/worksheets/sheet5.xml" Id="R60d8906f1ef74e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404fc19d277421e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فروش خالص</c:v>
          </c:tx>
          <c:cat>
            <c:strRef>
              <c:f>'تحلیل'!$A$9:$A$20</c:f>
              <c:strCache>
                <c:ptCount val="0"/>
              </c:strCache>
            </c:strRef>
          </c:cat>
          <c:val>
            <c:numRef>
              <c:f>'تحلیل'!$B$9:$B$20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هدف فروش</c:v>
          </c:tx>
          <c:cat>
            <c:strRef>
              <c:f>'تحلیل'!$A$9:$A$20</c:f>
              <c:strCache>
                <c:ptCount val="0"/>
              </c:strCache>
            </c:strRef>
          </c:cat>
          <c:val>
            <c:numRef>
              <c:f>'تحلیل'!$C$9:$C$20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04fc19d277421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f6421b724ae454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8" t="str">
        <x:v>تحلیل فروش و سودآوری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  <x:c r="M1" s="28"/>
      <x:c r="N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</x:row>
    <x:row r="3" ht="25" customHeight="1">
      <x:c r="A3" s="35" t="str">
        <x:v>استودیوی فروش فرضی | تاریخ مبنا: سال میلادی ۲۰۲۶ | مبلغ: تومان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</x:row>
    <x:row r="4" ht="25" customHeight="1"/>
    <x:row r="5" ht="31" customHeight="1">
      <x:c r="A5" s="49" t="str">
        <x:v>فروش خالص</x:v>
      </x:c>
      <x:c r="B5" s="49"/>
      <x:c r="C5" s="49"/>
      <x:c r="D5" s="49" t="str">
        <x:v>سود ناخالص</x:v>
      </x:c>
      <x:c r="E5" s="49"/>
      <x:c r="F5" s="49"/>
      <x:c r="G5" s="49" t="str">
        <x:v>حاشیه سود</x:v>
      </x:c>
      <x:c r="H5" s="49"/>
      <x:c r="I5" s="49"/>
      <x:c r="J5" s="49" t="str">
        <x:v>تحقق اهداف</x:v>
      </x:c>
      <x:c r="K5" s="49"/>
      <x:c r="L5" s="49"/>
    </x:row>
    <x:row r="6" ht="29" customHeight="1">
      <x:c r="A6" s="62" t="n">
        <x:f>SUM('داده‌ها'!L9:L152)</x:f>
        <x:v>5022363000</x:v>
      </x:c>
      <x:c r="B6" s="57"/>
      <x:c r="C6" s="57"/>
      <x:c r="D6" s="62" t="n">
        <x:f>SUM('داده‌ها'!N9:N152)</x:f>
        <x:v>1580234000</x:v>
      </x:c>
      <x:c r="E6" s="57"/>
      <x:c r="F6" s="57"/>
      <x:c r="G6" s="64" t="n">
        <x:f>IFERROR(SUM('داده‌ها'!N9:N152)/SUM('داده‌ها'!L9:L152),0)</x:f>
        <x:v>0.3146395431791768</x:v>
      </x:c>
      <x:c r="H6" s="57"/>
      <x:c r="I6" s="57"/>
      <x:c r="J6" s="64" t="n">
        <x:f>IFERROR(SUM('تحلیل'!B9:B20)/SUM('تحلیل'!C9:C20),0)</x:f>
        <x:v>0.429628999144568</x:v>
      </x:c>
      <x:c r="K6" s="57"/>
      <x:c r="L6" s="57"/>
    </x:row>
    <x:row r="7" ht="29" customHeight="1">
      <x:c r="A7" s="57"/>
      <x:c r="B7" s="57"/>
      <x:c r="C7" s="57"/>
      <x:c r="D7" s="57"/>
      <x:c r="E7" s="57"/>
      <x:c r="F7" s="57"/>
      <x:c r="G7" s="57"/>
      <x:c r="H7" s="57"/>
      <x:c r="I7" s="57"/>
      <x:c r="J7" s="57"/>
      <x:c r="K7" s="57"/>
      <x:c r="L7" s="57"/>
    </x:row>
    <x:row r="8" ht="29" customHeight="1">
      <x:c r="A8" s="57"/>
      <x:c r="B8" s="57"/>
      <x:c r="C8" s="57"/>
      <x:c r="D8" s="57"/>
      <x:c r="E8" s="57"/>
      <x:c r="F8" s="57"/>
      <x:c r="G8" s="57"/>
      <x:c r="H8" s="57"/>
      <x:c r="I8" s="57"/>
      <x:c r="J8" s="57"/>
      <x:c r="K8" s="57"/>
      <x:c r="L8" s="57"/>
    </x:row>
    <x:row r="9" ht="25" customHeight="1"/>
    <x:row r="10" ht="31" customHeight="1">
      <x:c r="A10" s="68" t="str">
        <x:v>تحلیل تصویری | شاخص‌ها از داده‌های ورودی محاسبه می‌شوند</x:v>
      </x:c>
      <x:c r="B10" s="68"/>
      <x:c r="C10" s="68"/>
      <x:c r="D10" s="68"/>
      <x:c r="E10" s="68"/>
      <x:c r="F10" s="68"/>
      <x:c r="G10" s="68"/>
      <x:c r="H10" s="68"/>
      <x:c r="I10" s="68"/>
      <x:c r="J10" s="68"/>
      <x:c r="K10" s="68"/>
      <x:c r="L10" s="68"/>
      <x:c r="M10" s="68"/>
      <x:c r="N10" s="68"/>
    </x:row>
    <x:row r="11" ht="25" customHeight="1"/>
    <x:row r="12" ht="31" customHeight="1">
      <x:c r="J12" s="116" t="str">
        <x:v>نکات مدیریتی</x:v>
      </x:c>
      <x:c r="K12" s="116"/>
      <x:c r="L12" s="116"/>
      <x:c r="M12" s="116"/>
      <x:c r="N12" s="116"/>
    </x:row>
    <x:row r="13" ht="25" customHeight="1"/>
    <x:row r="14" ht="27" customHeight="1">
      <x:c r="J14" s="107" t="str">
        <x:v>● ۱۴۴ ردیف فروش دارای شناسه، تاریخ، منطقه و گروه هستند.</x:v>
      </x:c>
      <x:c r="K14" s="107"/>
      <x:c r="L14" s="107"/>
      <x:c r="M14" s="107"/>
      <x:c r="N14" s="107"/>
    </x:row>
    <x:row r="15" ht="27" customHeight="1">
      <x:c r="J15" s="107"/>
      <x:c r="K15" s="107"/>
      <x:c r="L15" s="107"/>
      <x:c r="M15" s="107"/>
      <x:c r="N15" s="107"/>
    </x:row>
    <x:row r="16" ht="27" customHeight="1">
      <x:c r="J16" s="107"/>
      <x:c r="K16" s="107"/>
      <x:c r="L16" s="107"/>
      <x:c r="M16" s="107"/>
      <x:c r="N16" s="107"/>
    </x:row>
    <x:row r="17" ht="27" customHeight="1">
      <x:c r="J17" s="78"/>
      <x:c r="K17" s="78"/>
      <x:c r="L17" s="78"/>
      <x:c r="M17" s="78"/>
      <x:c r="N17" s="78"/>
    </x:row>
    <x:row r="18" ht="27" customHeight="1">
      <x:c r="J18" s="112" t="str">
        <x:v>● تخفیف، برگشتی و بهای واحد به‌صورت مستقل نگهداری می‌شوند.</x:v>
      </x:c>
      <x:c r="K18" s="112"/>
      <x:c r="L18" s="112"/>
      <x:c r="M18" s="112"/>
      <x:c r="N18" s="112"/>
    </x:row>
    <x:row r="19" ht="27" customHeight="1">
      <x:c r="J19" s="112"/>
      <x:c r="K19" s="112"/>
      <x:c r="L19" s="112"/>
      <x:c r="M19" s="112"/>
      <x:c r="N19" s="112"/>
    </x:row>
    <x:row r="20" ht="27" customHeight="1">
      <x:c r="J20" s="112"/>
      <x:c r="K20" s="112"/>
      <x:c r="L20" s="112"/>
      <x:c r="M20" s="112"/>
      <x:c r="N20" s="112"/>
    </x:row>
    <x:row r="21" ht="25" customHeight="1"/>
    <x:row r="22" ht="27" customHeight="1">
      <x:c r="J22" s="107" t="str">
        <x:v>● هدف ماهانه از بخش پارامترها خوانده می‌شود.</x:v>
      </x:c>
      <x:c r="K22" s="107"/>
      <x:c r="L22" s="107"/>
      <x:c r="M22" s="107"/>
      <x:c r="N22" s="107"/>
    </x:row>
    <x:row r="23" ht="27" customHeight="1">
      <x:c r="J23" s="107"/>
      <x:c r="K23" s="107"/>
      <x:c r="L23" s="107"/>
      <x:c r="M23" s="107"/>
      <x:c r="N23" s="107"/>
    </x:row>
    <x:row r="24" ht="27" customHeight="1">
      <x:c r="J24" s="107"/>
      <x:c r="K24" s="107"/>
      <x:c r="L24" s="107"/>
      <x:c r="M24" s="107"/>
      <x:c r="N24" s="107"/>
    </x:row>
    <x:row r="25" ht="25" customHeight="1"/>
    <x:row r="26" ht="27" customHeight="1">
      <x:c r="J26" s="112" t="str">
        <x:v>● تغییر ورودی‌ها، خلاصه ماه و شاخص‌ها را به‌روزرسانی می‌کند.</x:v>
      </x:c>
      <x:c r="K26" s="112"/>
      <x:c r="L26" s="112"/>
      <x:c r="M26" s="112"/>
      <x:c r="N26" s="112"/>
    </x:row>
    <x:row r="27" ht="27" customHeight="1">
      <x:c r="J27" s="112"/>
      <x:c r="K27" s="112"/>
      <x:c r="L27" s="112"/>
      <x:c r="M27" s="112"/>
      <x:c r="N27" s="112"/>
    </x:row>
    <x:row r="28" ht="27" customHeight="1">
      <x:c r="J28" s="112"/>
      <x:c r="K28" s="112"/>
      <x:c r="L28" s="112"/>
      <x:c r="M28" s="112"/>
      <x:c r="N28" s="112"/>
    </x:row>
    <x:row r="29" ht="25" customHeight="1"/>
    <x:row r="30" ht="25" customHeight="1"/>
    <x:row r="31" ht="25" customHeight="1"/>
    <x:row r="32" ht="31" customHeight="1">
      <x:c r="A32" s="83" t="str">
        <x:v>نمونه مستقل آموزشی | داده‌ها فرضی هستند؛ این فایل سابقه اجرای سفارش کارفرما نیست.</x:v>
      </x:c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83"/>
      <x:c r="M32" s="83"/>
      <x:c r="N32" s="83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ef6421b724ae454f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6" max="6" width="15" hidden="0" customWidth="1"/>
    <x:col min="15" max="15" width="15" hidden="0" customWidth="1"/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5" customHeight="1">
      <x:c r="A1" s="28" t="str">
        <x:v>۰۱ | گزارش هوشمند فروش و سودآوری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  <x:c r="M1" s="28"/>
      <x:c r="N1" s="28"/>
      <x:c r="O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  <x:c r="O2" s="28"/>
    </x:row>
    <x:row r="3" ht="25" customHeight="1">
      <x:c r="A3" s="35" t="str">
        <x:v>۱۴۴ تراکنش کاملاً ساختگی | خانه‌های آبی ورودی، سبز فرمول و محاسبه | تومان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  <x:c r="O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</x:v>
      </x:c>
      <x:c r="B8" s="6" t="str">
        <x:v>تاریخ</x:v>
      </x:c>
      <x:c r="C8" s="6" t="str">
        <x:v>ماه</x:v>
      </x:c>
      <x:c r="D8" s="6" t="str">
        <x:v>منطقه</x:v>
      </x:c>
      <x:c r="E8" s="6" t="str">
        <x:v>گروه</x:v>
      </x:c>
      <x:c r="F8" s="6" t="str">
        <x:v>کالا / خدمت</x:v>
      </x:c>
      <x:c r="G8" s="6" t="str">
        <x:v>تعداد</x:v>
      </x:c>
      <x:c r="H8" s="6" t="str">
        <x:v>قیمت واحد</x:v>
      </x:c>
      <x:c r="I8" s="6" t="str">
        <x:v>بهای واحد</x:v>
      </x:c>
      <x:c r="J8" s="6" t="str">
        <x:v>تخفیف (%)</x:v>
      </x:c>
      <x:c r="K8" s="6" t="str">
        <x:v>برگشتی</x:v>
      </x:c>
      <x:c r="L8" s="6" t="str">
        <x:v>فروش خالص</x:v>
      </x:c>
      <x:c r="M8" s="6" t="str">
        <x:v>بهای فروش</x:v>
      </x:c>
      <x:c r="N8" s="6" t="str">
        <x:v>سود ناخالص</x:v>
      </x:c>
      <x:c r="O8" s="6" t="str">
        <x:v>کنترل ورودی</x:v>
      </x:c>
    </x:row>
    <x:row r="9" ht="25" customHeight="1">
      <x:c r="A9" s="13" t="str">
        <x:v>S-0101</x:v>
      </x:c>
      <x:c r="B9" s="24" t="n">
        <x:v>46027</x:v>
      </x:c>
      <x:c r="C9" s="18" t="n">
        <x:f>MONTH(B9)</x:f>
        <x:v>1</x:v>
      </x:c>
      <x:c r="D9" s="16" t="str">
        <x:v>جنوب</x:v>
      </x:c>
      <x:c r="E9" s="16" t="str">
        <x:v>ملزومات مصرفی</x:v>
      </x:c>
      <x:c r="F9" s="16" t="str">
        <x:v>زونکن</x:v>
      </x:c>
      <x:c r="G9" s="16" t="n">
        <x:v>17</x:v>
      </x:c>
      <x:c r="H9" s="20" t="n">
        <x:v>3000000</x:v>
      </x:c>
      <x:c r="I9" s="20" t="n">
        <x:v>1574000</x:v>
      </x:c>
      <x:c r="J9" s="16" t="n">
        <x:v>8</x:v>
      </x:c>
      <x:c r="K9" s="16" t="n">
        <x:v>1</x:v>
      </x:c>
      <x:c r="L9" s="22" t="n">
        <x:f>MAX(0,(G9-K9)*H9*(1-J9/100))</x:f>
        <x:v>44160000</x:v>
      </x:c>
      <x:c r="M9" s="22" t="n">
        <x:f>MAX(0,(G9-K9)*I9)</x:f>
        <x:v>25184000</x:v>
      </x:c>
      <x:c r="N9" s="22" t="n">
        <x:f>L9-M9</x:f>
        <x:v>18976000</x:v>
      </x:c>
      <x:c r="O9" s="18" t="str">
        <x:f>IF(OR(G9&lt;0,K9&lt;0,K9&gt;G9,J9&lt;0,J9&gt;100,H9&lt;0,I9&lt;0),"بازبینی","تأیید")</x:f>
        <x:v>تأیید</x:v>
      </x:c>
    </x:row>
    <x:row r="10" ht="25" customHeight="1">
      <x:c r="A10" s="13" t="str">
        <x:v>S-0102</x:v>
      </x:c>
      <x:c r="B10" s="24" t="n">
        <x:v>46033</x:v>
      </x:c>
      <x:c r="C10" s="18" t="n">
        <x:f>MONTH(B10)</x:f>
        <x:v>1</x:v>
      </x:c>
      <x:c r="D10" s="16" t="str">
        <x:v>جنوب</x:v>
      </x:c>
      <x:c r="E10" s="16" t="str">
        <x:v>لوازم دیجیتال</x:v>
      </x:c>
      <x:c r="F10" s="16" t="str">
        <x:v>نمایشگر</x:v>
      </x:c>
      <x:c r="G10" s="16" t="n">
        <x:v>9</x:v>
      </x:c>
      <x:c r="H10" s="20" t="n">
        <x:v>2400000</x:v>
      </x:c>
      <x:c r="I10" s="20" t="n">
        <x:v>1838000</x:v>
      </x:c>
      <x:c r="J10" s="16" t="n">
        <x:v>8</x:v>
      </x:c>
      <x:c r="K10" s="16" t="n">
        <x:v>1</x:v>
      </x:c>
      <x:c r="L10" s="22" t="n">
        <x:f>MAX(0,(G10-K10)*H10*(1-J10/100))</x:f>
        <x:v>17664000</x:v>
      </x:c>
      <x:c r="M10" s="22" t="n">
        <x:f>MAX(0,(G10-K10)*I10)</x:f>
        <x:v>14704000</x:v>
      </x:c>
      <x:c r="N10" s="22" t="n">
        <x:f>L10-M10</x:f>
        <x:v>2960000</x:v>
      </x:c>
      <x:c r="O10" s="18" t="str">
        <x:f>IF(OR(G10&lt;0,K10&lt;0,K10&gt;G10,J10&lt;0,J10&gt;100,H10&lt;0,I10&lt;0),"بازبینی","تأیید")</x:f>
        <x:v>تأیید</x:v>
      </x:c>
    </x:row>
    <x:row r="11" ht="25" customHeight="1">
      <x:c r="A11" s="13" t="str">
        <x:v>S-0103</x:v>
      </x:c>
      <x:c r="B11" s="24" t="n">
        <x:v>46039</x:v>
      </x:c>
      <x:c r="C11" s="18" t="n">
        <x:f>MONTH(B11)</x:f>
        <x:v>1</x:v>
      </x:c>
      <x:c r="D11" s="16" t="str">
        <x:v>جنوب</x:v>
      </x:c>
      <x:c r="E11" s="16" t="str">
        <x:v>ملزومات مصرفی</x:v>
      </x:c>
      <x:c r="F11" s="16" t="str">
        <x:v>جوهر</x:v>
      </x:c>
      <x:c r="G11" s="16" t="n">
        <x:v>13</x:v>
      </x:c>
      <x:c r="H11" s="20" t="n">
        <x:v>2900000</x:v>
      </x:c>
      <x:c r="I11" s="20" t="n">
        <x:v>2258000</x:v>
      </x:c>
      <x:c r="J11" s="16" t="n">
        <x:v>0</x:v>
      </x:c>
      <x:c r="K11" s="16" t="n">
        <x:v>0</x:v>
      </x:c>
      <x:c r="L11" s="22" t="n">
        <x:f>MAX(0,(G11-K11)*H11*(1-J11/100))</x:f>
        <x:v>37700000</x:v>
      </x:c>
      <x:c r="M11" s="22" t="n">
        <x:f>MAX(0,(G11-K11)*I11)</x:f>
        <x:v>29354000</x:v>
      </x:c>
      <x:c r="N11" s="22" t="n">
        <x:f>L11-M11</x:f>
        <x:v>8346000</x:v>
      </x:c>
      <x:c r="O11" s="18" t="str">
        <x:f>IF(OR(G11&lt;0,K11&lt;0,K11&gt;G11,J11&lt;0,J11&gt;100,H11&lt;0,I11&lt;0),"بازبینی","تأیید")</x:f>
        <x:v>تأیید</x:v>
      </x:c>
    </x:row>
    <x:row r="12" ht="25" customHeight="1">
      <x:c r="A12" s="13" t="str">
        <x:v>S-0104</x:v>
      </x:c>
      <x:c r="B12" s="24" t="n">
        <x:v>46038</x:v>
      </x:c>
      <x:c r="C12" s="18" t="n">
        <x:f>MONTH(B12)</x:f>
        <x:v>1</x:v>
      </x:c>
      <x:c r="D12" s="16" t="str">
        <x:v>شرق</x:v>
      </x:c>
      <x:c r="E12" s="16" t="str">
        <x:v>لوازم دیجیتال</x:v>
      </x:c>
      <x:c r="F12" s="16" t="str">
        <x:v>صفحه‌کلید</x:v>
      </x:c>
      <x:c r="G12" s="16" t="n">
        <x:v>19</x:v>
      </x:c>
      <x:c r="H12" s="20" t="n">
        <x:v>6500000</x:v>
      </x:c>
      <x:c r="I12" s="20" t="n">
        <x:v>3865000</x:v>
      </x:c>
      <x:c r="J12" s="16" t="n">
        <x:v>5</x:v>
      </x:c>
      <x:c r="K12" s="16" t="n">
        <x:v>0</x:v>
      </x:c>
      <x:c r="L12" s="22" t="n">
        <x:f>MAX(0,(G12-K12)*H12*(1-J12/100))</x:f>
        <x:v>117325000</x:v>
      </x:c>
      <x:c r="M12" s="22" t="n">
        <x:f>MAX(0,(G12-K12)*I12)</x:f>
        <x:v>73435000</x:v>
      </x:c>
      <x:c r="N12" s="22" t="n">
        <x:f>L12-M12</x:f>
        <x:v>43890000</x:v>
      </x:c>
      <x:c r="O12" s="18" t="str">
        <x:f>IF(OR(G12&lt;0,K12&lt;0,K12&gt;G12,J12&lt;0,J12&gt;100,H12&lt;0,I12&lt;0),"بازبینی","تأیید")</x:f>
        <x:v>تأیید</x:v>
      </x:c>
    </x:row>
    <x:row r="13" ht="25" customHeight="1">
      <x:c r="A13" s="13" t="str">
        <x:v>S-0105</x:v>
      </x:c>
      <x:c r="B13" s="24" t="n">
        <x:v>46039</x:v>
      </x:c>
      <x:c r="C13" s="18" t="n">
        <x:f>MONTH(B13)</x:f>
        <x:v>1</x:v>
      </x:c>
      <x:c r="D13" s="16" t="str">
        <x:v>شرق</x:v>
      </x:c>
      <x:c r="E13" s="16" t="str">
        <x:v>خدمات</x:v>
      </x:c>
      <x:c r="F13" s="16" t="str">
        <x:v>پشتیبانی</x:v>
      </x:c>
      <x:c r="G13" s="16" t="n">
        <x:v>18</x:v>
      </x:c>
      <x:c r="H13" s="20" t="n">
        <x:v>4600000</x:v>
      </x:c>
      <x:c r="I13" s="20" t="n">
        <x:v>2989000</x:v>
      </x:c>
      <x:c r="J13" s="16" t="n">
        <x:v>0</x:v>
      </x:c>
      <x:c r="K13" s="16" t="n">
        <x:v>0</x:v>
      </x:c>
      <x:c r="L13" s="22" t="n">
        <x:f>MAX(0,(G13-K13)*H13*(1-J13/100))</x:f>
        <x:v>82800000</x:v>
      </x:c>
      <x:c r="M13" s="22" t="n">
        <x:f>MAX(0,(G13-K13)*I13)</x:f>
        <x:v>53802000</x:v>
      </x:c>
      <x:c r="N13" s="22" t="n">
        <x:f>L13-M13</x:f>
        <x:v>28998000</x:v>
      </x:c>
      <x:c r="O13" s="18" t="str">
        <x:f>IF(OR(G13&lt;0,K13&lt;0,K13&gt;G13,J13&lt;0,J13&gt;100,H13&lt;0,I13&lt;0),"بازبینی","تأیید")</x:f>
        <x:v>تأیید</x:v>
      </x:c>
    </x:row>
    <x:row r="14" ht="25" customHeight="1">
      <x:c r="A14" s="13" t="str">
        <x:v>S-0106</x:v>
      </x:c>
      <x:c r="B14" s="24" t="n">
        <x:v>46023</x:v>
      </x:c>
      <x:c r="C14" s="18" t="n">
        <x:f>MONTH(B14)</x:f>
        <x:v>1</x:v>
      </x:c>
      <x:c r="D14" s="16" t="str">
        <x:v>شمال</x:v>
      </x:c>
      <x:c r="E14" s="16" t="str">
        <x:v>خدمات</x:v>
      </x:c>
      <x:c r="F14" s="16" t="str">
        <x:v>پشتیبانی</x:v>
      </x:c>
      <x:c r="G14" s="16" t="n">
        <x:v>9</x:v>
      </x:c>
      <x:c r="H14" s="20" t="n">
        <x:v>6100000</x:v>
      </x:c>
      <x:c r="I14" s="20" t="n">
        <x:v>4442000</x:v>
      </x:c>
      <x:c r="J14" s="16" t="n">
        <x:v>12</x:v>
      </x:c>
      <x:c r="K14" s="16" t="n">
        <x:v>1</x:v>
      </x:c>
      <x:c r="L14" s="22" t="n">
        <x:f>MAX(0,(G14-K14)*H14*(1-J14/100))</x:f>
        <x:v>42944000</x:v>
      </x:c>
      <x:c r="M14" s="22" t="n">
        <x:f>MAX(0,(G14-K14)*I14)</x:f>
        <x:v>35536000</x:v>
      </x:c>
      <x:c r="N14" s="22" t="n">
        <x:f>L14-M14</x:f>
        <x:v>7408000</x:v>
      </x:c>
      <x:c r="O14" s="18" t="str">
        <x:f>IF(OR(G14&lt;0,K14&lt;0,K14&gt;G14,J14&lt;0,J14&gt;100,H14&lt;0,I14&lt;0),"بازبینی","تأیید")</x:f>
        <x:v>تأیید</x:v>
      </x:c>
    </x:row>
    <x:row r="15" ht="25" customHeight="1">
      <x:c r="A15" s="13" t="str">
        <x:v>S-0107</x:v>
      </x:c>
      <x:c r="B15" s="24" t="n">
        <x:v>46029</x:v>
      </x:c>
      <x:c r="C15" s="18" t="n">
        <x:f>MONTH(B15)</x:f>
        <x:v>1</x:v>
      </x:c>
      <x:c r="D15" s="16" t="str">
        <x:v>غرب</x:v>
      </x:c>
      <x:c r="E15" s="16" t="str">
        <x:v>تجهیزات اداری</x:v>
      </x:c>
      <x:c r="F15" s="16" t="str">
        <x:v>صندلی اداری</x:v>
      </x:c>
      <x:c r="G15" s="16" t="n">
        <x:v>3</x:v>
      </x:c>
      <x:c r="H15" s="20" t="n">
        <x:v>5400000</x:v>
      </x:c>
      <x:c r="I15" s="20" t="n">
        <x:v>3806000</x:v>
      </x:c>
      <x:c r="J15" s="16" t="n">
        <x:v>8</x:v>
      </x:c>
      <x:c r="K15" s="16" t="n">
        <x:v>0</x:v>
      </x:c>
      <x:c r="L15" s="22" t="n">
        <x:f>MAX(0,(G15-K15)*H15*(1-J15/100))</x:f>
        <x:v>14904000</x:v>
      </x:c>
      <x:c r="M15" s="22" t="n">
        <x:f>MAX(0,(G15-K15)*I15)</x:f>
        <x:v>11418000</x:v>
      </x:c>
      <x:c r="N15" s="22" t="n">
        <x:f>L15-M15</x:f>
        <x:v>3486000</x:v>
      </x:c>
      <x:c r="O15" s="18" t="str">
        <x:f>IF(OR(G15&lt;0,K15&lt;0,K15&gt;G15,J15&lt;0,J15&gt;100,H15&lt;0,I15&lt;0),"بازبینی","تأیید")</x:f>
        <x:v>تأیید</x:v>
      </x:c>
    </x:row>
    <x:row r="16" ht="25" customHeight="1">
      <x:c r="A16" s="13" t="str">
        <x:v>S-0108</x:v>
      </x:c>
      <x:c r="B16" s="24" t="n">
        <x:v>46037</x:v>
      </x:c>
      <x:c r="C16" s="18" t="n">
        <x:f>MONTH(B16)</x:f>
        <x:v>1</x:v>
      </x:c>
      <x:c r="D16" s="16" t="str">
        <x:v>شمال</x:v>
      </x:c>
      <x:c r="E16" s="16" t="str">
        <x:v>تجهیزات اداری</x:v>
      </x:c>
      <x:c r="F16" s="16" t="str">
        <x:v>میز کار</x:v>
      </x:c>
      <x:c r="G16" s="16" t="n">
        <x:v>9</x:v>
      </x:c>
      <x:c r="H16" s="20" t="n">
        <x:v>5800000</x:v>
      </x:c>
      <x:c r="I16" s="20" t="n">
        <x:v>4146000</x:v>
      </x:c>
      <x:c r="J16" s="16" t="n">
        <x:v>5</x:v>
      </x:c>
      <x:c r="K16" s="16" t="n">
        <x:v>0</x:v>
      </x:c>
      <x:c r="L16" s="22" t="n">
        <x:f>MAX(0,(G16-K16)*H16*(1-J16/100))</x:f>
        <x:v>49590000</x:v>
      </x:c>
      <x:c r="M16" s="22" t="n">
        <x:f>MAX(0,(G16-K16)*I16)</x:f>
        <x:v>37314000</x:v>
      </x:c>
      <x:c r="N16" s="22" t="n">
        <x:f>L16-M16</x:f>
        <x:v>12276000</x:v>
      </x:c>
      <x:c r="O16" s="18" t="str">
        <x:f>IF(OR(G16&lt;0,K16&lt;0,K16&gt;G16,J16&lt;0,J16&gt;100,H16&lt;0,I16&lt;0),"بازبینی","تأیید")</x:f>
        <x:v>تأیید</x:v>
      </x:c>
    </x:row>
    <x:row r="17" ht="25" customHeight="1">
      <x:c r="A17" s="13" t="str">
        <x:v>S-0109</x:v>
      </x:c>
      <x:c r="B17" s="24" t="n">
        <x:v>46031</x:v>
      </x:c>
      <x:c r="C17" s="18" t="n">
        <x:f>MONTH(B17)</x:f>
        <x:v>1</x:v>
      </x:c>
      <x:c r="D17" s="16" t="str">
        <x:v>شمال</x:v>
      </x:c>
      <x:c r="E17" s="16" t="str">
        <x:v>ملزومات مصرفی</x:v>
      </x:c>
      <x:c r="F17" s="16" t="str">
        <x:v>زونکن</x:v>
      </x:c>
      <x:c r="G17" s="16" t="n">
        <x:v>11</x:v>
      </x:c>
      <x:c r="H17" s="20" t="n">
        <x:v>5700000</x:v>
      </x:c>
      <x:c r="I17" s="20" t="n">
        <x:v>3021000</x:v>
      </x:c>
      <x:c r="J17" s="16" t="n">
        <x:v>0</x:v>
      </x:c>
      <x:c r="K17" s="16" t="n">
        <x:v>0</x:v>
      </x:c>
      <x:c r="L17" s="22" t="n">
        <x:f>MAX(0,(G17-K17)*H17*(1-J17/100))</x:f>
        <x:v>62700000</x:v>
      </x:c>
      <x:c r="M17" s="22" t="n">
        <x:f>MAX(0,(G17-K17)*I17)</x:f>
        <x:v>33231000</x:v>
      </x:c>
      <x:c r="N17" s="22" t="n">
        <x:f>L17-M17</x:f>
        <x:v>29469000</x:v>
      </x:c>
      <x:c r="O17" s="18" t="str">
        <x:f>IF(OR(G17&lt;0,K17&lt;0,K17&gt;G17,J17&lt;0,J17&gt;100,H17&lt;0,I17&lt;0),"بازبینی","تأیید")</x:f>
        <x:v>تأیید</x:v>
      </x:c>
    </x:row>
    <x:row r="18" ht="25" customHeight="1">
      <x:c r="A18" s="13" t="str">
        <x:v>S-0110</x:v>
      </x:c>
      <x:c r="B18" s="24" t="n">
        <x:v>46029</x:v>
      </x:c>
      <x:c r="C18" s="18" t="n">
        <x:f>MONTH(B18)</x:f>
        <x:v>1</x:v>
      </x:c>
      <x:c r="D18" s="16" t="str">
        <x:v>جنوب</x:v>
      </x:c>
      <x:c r="E18" s="16" t="str">
        <x:v>خدمات</x:v>
      </x:c>
      <x:c r="F18" s="16" t="str">
        <x:v>نصب تجهیزات</x:v>
      </x:c>
      <x:c r="G18" s="16" t="n">
        <x:v>4</x:v>
      </x:c>
      <x:c r="H18" s="20" t="n">
        <x:v>3600000</x:v>
      </x:c>
      <x:c r="I18" s="20" t="n">
        <x:v>2756000</x:v>
      </x:c>
      <x:c r="J18" s="16" t="n">
        <x:v>0</x:v>
      </x:c>
      <x:c r="K18" s="16" t="n">
        <x:v>0</x:v>
      </x:c>
      <x:c r="L18" s="22" t="n">
        <x:f>MAX(0,(G18-K18)*H18*(1-J18/100))</x:f>
        <x:v>14400000</x:v>
      </x:c>
      <x:c r="M18" s="22" t="n">
        <x:f>MAX(0,(G18-K18)*I18)</x:f>
        <x:v>11024000</x:v>
      </x:c>
      <x:c r="N18" s="22" t="n">
        <x:f>L18-M18</x:f>
        <x:v>3376000</x:v>
      </x:c>
      <x:c r="O18" s="18" t="str">
        <x:f>IF(OR(G18&lt;0,K18&lt;0,K18&gt;G18,J18&lt;0,J18&gt;100,H18&lt;0,I18&lt;0),"بازبینی","تأیید")</x:f>
        <x:v>تأیید</x:v>
      </x:c>
    </x:row>
    <x:row r="19" ht="25" customHeight="1">
      <x:c r="A19" s="13" t="str">
        <x:v>S-0111</x:v>
      </x:c>
      <x:c r="B19" s="24" t="n">
        <x:v>46025</x:v>
      </x:c>
      <x:c r="C19" s="18" t="n">
        <x:f>MONTH(B19)</x:f>
        <x:v>1</x:v>
      </x:c>
      <x:c r="D19" s="16" t="str">
        <x:v>شمال</x:v>
      </x:c>
      <x:c r="E19" s="16" t="str">
        <x:v>تجهیزات اداری</x:v>
      </x:c>
      <x:c r="F19" s="16" t="str">
        <x:v>قفسه</x:v>
      </x:c>
      <x:c r="G19" s="16" t="n">
        <x:v>11</x:v>
      </x:c>
      <x:c r="H19" s="20" t="n">
        <x:v>2800000</x:v>
      </x:c>
      <x:c r="I19" s="20" t="n">
        <x:v>2088000</x:v>
      </x:c>
      <x:c r="J19" s="16" t="n">
        <x:v>0</x:v>
      </x:c>
      <x:c r="K19" s="16" t="n">
        <x:v>0</x:v>
      </x:c>
      <x:c r="L19" s="22" t="n">
        <x:f>MAX(0,(G19-K19)*H19*(1-J19/100))</x:f>
        <x:v>30800000</x:v>
      </x:c>
      <x:c r="M19" s="22" t="n">
        <x:f>MAX(0,(G19-K19)*I19)</x:f>
        <x:v>22968000</x:v>
      </x:c>
      <x:c r="N19" s="22" t="n">
        <x:f>L19-M19</x:f>
        <x:v>7832000</x:v>
      </x:c>
      <x:c r="O19" s="18" t="str">
        <x:f>IF(OR(G19&lt;0,K19&lt;0,K19&gt;G19,J19&lt;0,J19&gt;100,H19&lt;0,I19&lt;0),"بازبینی","تأیید")</x:f>
        <x:v>تأیید</x:v>
      </x:c>
    </x:row>
    <x:row r="20" ht="25" customHeight="1">
      <x:c r="A20" s="13" t="str">
        <x:v>S-0112</x:v>
      </x:c>
      <x:c r="B20" s="24" t="n">
        <x:v>46030</x:v>
      </x:c>
      <x:c r="C20" s="18" t="n">
        <x:f>MONTH(B20)</x:f>
        <x:v>1</x:v>
      </x:c>
      <x:c r="D20" s="16" t="str">
        <x:v>جنوب</x:v>
      </x:c>
      <x:c r="E20" s="16" t="str">
        <x:v>تجهیزات اداری</x:v>
      </x:c>
      <x:c r="F20" s="16" t="str">
        <x:v>صندلی اداری</x:v>
      </x:c>
      <x:c r="G20" s="16" t="n">
        <x:v>6</x:v>
      </x:c>
      <x:c r="H20" s="20" t="n">
        <x:v>5600000</x:v>
      </x:c>
      <x:c r="I20" s="20" t="n">
        <x:v>3548000</x:v>
      </x:c>
      <x:c r="J20" s="16" t="n">
        <x:v>0</x:v>
      </x:c>
      <x:c r="K20" s="16" t="n">
        <x:v>0</x:v>
      </x:c>
      <x:c r="L20" s="22" t="n">
        <x:f>MAX(0,(G20-K20)*H20*(1-J20/100))</x:f>
        <x:v>33600000</x:v>
      </x:c>
      <x:c r="M20" s="22" t="n">
        <x:f>MAX(0,(G20-K20)*I20)</x:f>
        <x:v>21288000</x:v>
      </x:c>
      <x:c r="N20" s="22" t="n">
        <x:f>L20-M20</x:f>
        <x:v>12312000</x:v>
      </x:c>
      <x:c r="O20" s="18" t="str">
        <x:f>IF(OR(G20&lt;0,K20&lt;0,K20&gt;G20,J20&lt;0,J20&gt;100,H20&lt;0,I20&lt;0),"بازبینی","تأیید")</x:f>
        <x:v>تأیید</x:v>
      </x:c>
    </x:row>
    <x:row r="21" ht="25" customHeight="1">
      <x:c r="A21" s="13" t="str">
        <x:v>S-0201</x:v>
      </x:c>
      <x:c r="B21" s="24" t="n">
        <x:v>46065</x:v>
      </x:c>
      <x:c r="C21" s="18" t="n">
        <x:f>MONTH(B21)</x:f>
        <x:v>2</x:v>
      </x:c>
      <x:c r="D21" s="16" t="str">
        <x:v>جنوب</x:v>
      </x:c>
      <x:c r="E21" s="16" t="str">
        <x:v>خدمات</x:v>
      </x:c>
      <x:c r="F21" s="16" t="str">
        <x:v>نصب تجهیزات</x:v>
      </x:c>
      <x:c r="G21" s="16" t="n">
        <x:v>14</x:v>
      </x:c>
      <x:c r="H21" s="20" t="n">
        <x:v>6400000</x:v>
      </x:c>
      <x:c r="I21" s="20" t="n">
        <x:v>4439000</x:v>
      </x:c>
      <x:c r="J21" s="16" t="n">
        <x:v>8</x:v>
      </x:c>
      <x:c r="K21" s="16" t="n">
        <x:v>1</x:v>
      </x:c>
      <x:c r="L21" s="22" t="n">
        <x:f>MAX(0,(G21-K21)*H21*(1-J21/100))</x:f>
        <x:v>76544000</x:v>
      </x:c>
      <x:c r="M21" s="22" t="n">
        <x:f>MAX(0,(G21-K21)*I21)</x:f>
        <x:v>57707000</x:v>
      </x:c>
      <x:c r="N21" s="22" t="n">
        <x:f>L21-M21</x:f>
        <x:v>18837000</x:v>
      </x:c>
      <x:c r="O21" s="18" t="str">
        <x:f>IF(OR(G21&lt;0,K21&lt;0,K21&gt;G21,J21&lt;0,J21&gt;100,H21&lt;0,I21&lt;0),"بازبینی","تأیید")</x:f>
        <x:v>تأیید</x:v>
      </x:c>
    </x:row>
    <x:row r="22" ht="25" customHeight="1">
      <x:c r="A22" s="13" t="str">
        <x:v>S-0202</x:v>
      </x:c>
      <x:c r="B22" s="24" t="n">
        <x:v>46058</x:v>
      </x:c>
      <x:c r="C22" s="18" t="n">
        <x:f>MONTH(B22)</x:f>
        <x:v>2</x:v>
      </x:c>
      <x:c r="D22" s="16" t="str">
        <x:v>شمال</x:v>
      </x:c>
      <x:c r="E22" s="16" t="str">
        <x:v>ملزومات مصرفی</x:v>
      </x:c>
      <x:c r="F22" s="16" t="str">
        <x:v>زونکن</x:v>
      </x:c>
      <x:c r="G22" s="16" t="n">
        <x:v>12</x:v>
      </x:c>
      <x:c r="H22" s="20" t="n">
        <x:v>3400000</x:v>
      </x:c>
      <x:c r="I22" s="20" t="n">
        <x:v>2160000</x:v>
      </x:c>
      <x:c r="J22" s="16" t="n">
        <x:v>0</x:v>
      </x:c>
      <x:c r="K22" s="16" t="n">
        <x:v>0</x:v>
      </x:c>
      <x:c r="L22" s="22" t="n">
        <x:f>MAX(0,(G22-K22)*H22*(1-J22/100))</x:f>
        <x:v>40800000</x:v>
      </x:c>
      <x:c r="M22" s="22" t="n">
        <x:f>MAX(0,(G22-K22)*I22)</x:f>
        <x:v>25920000</x:v>
      </x:c>
      <x:c r="N22" s="22" t="n">
        <x:f>L22-M22</x:f>
        <x:v>14880000</x:v>
      </x:c>
      <x:c r="O22" s="18" t="str">
        <x:f>IF(OR(G22&lt;0,K22&lt;0,K22&gt;G22,J22&lt;0,J22&gt;100,H22&lt;0,I22&lt;0),"بازبینی","تأیید")</x:f>
        <x:v>تأیید</x:v>
      </x:c>
    </x:row>
    <x:row r="23" ht="25" customHeight="1">
      <x:c r="A23" s="13" t="str">
        <x:v>S-0203</x:v>
      </x:c>
      <x:c r="B23" s="24" t="n">
        <x:v>46067</x:v>
      </x:c>
      <x:c r="C23" s="18" t="n">
        <x:f>MONTH(B23)</x:f>
        <x:v>2</x:v>
      </x:c>
      <x:c r="D23" s="16" t="str">
        <x:v>شرق</x:v>
      </x:c>
      <x:c r="E23" s="16" t="str">
        <x:v>لوازم دیجیتال</x:v>
      </x:c>
      <x:c r="F23" s="16" t="str">
        <x:v>نمایشگر</x:v>
      </x:c>
      <x:c r="G23" s="16" t="n">
        <x:v>3</x:v>
      </x:c>
      <x:c r="H23" s="20" t="n">
        <x:v>800000</x:v>
      </x:c>
      <x:c r="I23" s="20" t="n">
        <x:v>549000</x:v>
      </x:c>
      <x:c r="J23" s="16" t="n">
        <x:v>0</x:v>
      </x:c>
      <x:c r="K23" s="16" t="n">
        <x:v>0</x:v>
      </x:c>
      <x:c r="L23" s="22" t="n">
        <x:f>MAX(0,(G23-K23)*H23*(1-J23/100))</x:f>
        <x:v>2400000</x:v>
      </x:c>
      <x:c r="M23" s="22" t="n">
        <x:f>MAX(0,(G23-K23)*I23)</x:f>
        <x:v>1647000</x:v>
      </x:c>
      <x:c r="N23" s="22" t="n">
        <x:f>L23-M23</x:f>
        <x:v>753000</x:v>
      </x:c>
      <x:c r="O23" s="18" t="str">
        <x:f>IF(OR(G23&lt;0,K23&lt;0,K23&gt;G23,J23&lt;0,J23&gt;100,H23&lt;0,I23&lt;0),"بازبینی","تأیید")</x:f>
        <x:v>تأیید</x:v>
      </x:c>
    </x:row>
    <x:row r="24" ht="25" customHeight="1">
      <x:c r="A24" s="13" t="str">
        <x:v>S-0204</x:v>
      </x:c>
      <x:c r="B24" s="24" t="n">
        <x:v>46061</x:v>
      </x:c>
      <x:c r="C24" s="18" t="n">
        <x:f>MONTH(B24)</x:f>
        <x:v>2</x:v>
      </x:c>
      <x:c r="D24" s="16" t="str">
        <x:v>شرق</x:v>
      </x:c>
      <x:c r="E24" s="16" t="str">
        <x:v>ملزومات مصرفی</x:v>
      </x:c>
      <x:c r="F24" s="16" t="str">
        <x:v>کاغذ</x:v>
      </x:c>
      <x:c r="G24" s="16" t="n">
        <x:v>16</x:v>
      </x:c>
      <x:c r="H24" s="20" t="n">
        <x:v>4400000</x:v>
      </x:c>
      <x:c r="I24" s="20" t="n">
        <x:v>3159000</x:v>
      </x:c>
      <x:c r="J24" s="16" t="n">
        <x:v>0</x:v>
      </x:c>
      <x:c r="K24" s="16" t="n">
        <x:v>1</x:v>
      </x:c>
      <x:c r="L24" s="22" t="n">
        <x:f>MAX(0,(G24-K24)*H24*(1-J24/100))</x:f>
        <x:v>66000000</x:v>
      </x:c>
      <x:c r="M24" s="22" t="n">
        <x:f>MAX(0,(G24-K24)*I24)</x:f>
        <x:v>47385000</x:v>
      </x:c>
      <x:c r="N24" s="22" t="n">
        <x:f>L24-M24</x:f>
        <x:v>18615000</x:v>
      </x:c>
      <x:c r="O24" s="18" t="str">
        <x:f>IF(OR(G24&lt;0,K24&lt;0,K24&gt;G24,J24&lt;0,J24&gt;100,H24&lt;0,I24&lt;0),"بازبینی","تأیید")</x:f>
        <x:v>تأیید</x:v>
      </x:c>
    </x:row>
    <x:row r="25" ht="25" customHeight="1">
      <x:c r="A25" s="13" t="str">
        <x:v>S-0205</x:v>
      </x:c>
      <x:c r="B25" s="24" t="n">
        <x:v>46072</x:v>
      </x:c>
      <x:c r="C25" s="18" t="n">
        <x:f>MONTH(B25)</x:f>
        <x:v>2</x:v>
      </x:c>
      <x:c r="D25" s="16" t="str">
        <x:v>جنوب</x:v>
      </x:c>
      <x:c r="E25" s="16" t="str">
        <x:v>تجهیزات اداری</x:v>
      </x:c>
      <x:c r="F25" s="16" t="str">
        <x:v>صندلی اداری</x:v>
      </x:c>
      <x:c r="G25" s="16" t="n">
        <x:v>11</x:v>
      </x:c>
      <x:c r="H25" s="20" t="n">
        <x:v>1400000</x:v>
      </x:c>
      <x:c r="I25" s="20" t="n">
        <x:v>820000</x:v>
      </x:c>
      <x:c r="J25" s="16" t="n">
        <x:v>12</x:v>
      </x:c>
      <x:c r="K25" s="16" t="n">
        <x:v>0</x:v>
      </x:c>
      <x:c r="L25" s="22" t="n">
        <x:f>MAX(0,(G25-K25)*H25*(1-J25/100))</x:f>
        <x:v>13552000</x:v>
      </x:c>
      <x:c r="M25" s="22" t="n">
        <x:f>MAX(0,(G25-K25)*I25)</x:f>
        <x:v>9020000</x:v>
      </x:c>
      <x:c r="N25" s="22" t="n">
        <x:f>L25-M25</x:f>
        <x:v>4532000</x:v>
      </x:c>
      <x:c r="O25" s="18" t="str">
        <x:f>IF(OR(G25&lt;0,K25&lt;0,K25&gt;G25,J25&lt;0,J25&gt;100,H25&lt;0,I25&lt;0),"بازبینی","تأیید")</x:f>
        <x:v>تأیید</x:v>
      </x:c>
    </x:row>
    <x:row r="26" ht="25" customHeight="1">
      <x:c r="A26" s="13" t="str">
        <x:v>S-0206</x:v>
      </x:c>
      <x:c r="B26" s="24" t="n">
        <x:v>46061</x:v>
      </x:c>
      <x:c r="C26" s="18" t="n">
        <x:f>MONTH(B26)</x:f>
        <x:v>2</x:v>
      </x:c>
      <x:c r="D26" s="16" t="str">
        <x:v>جنوب</x:v>
      </x:c>
      <x:c r="E26" s="16" t="str">
        <x:v>خدمات</x:v>
      </x:c>
      <x:c r="F26" s="16" t="str">
        <x:v>پشتیبانی</x:v>
      </x:c>
      <x:c r="G26" s="16" t="n">
        <x:v>11</x:v>
      </x:c>
      <x:c r="H26" s="20" t="n">
        <x:v>6300000</x:v>
      </x:c>
      <x:c r="I26" s="20" t="n">
        <x:v>4997000</x:v>
      </x:c>
      <x:c r="J26" s="16" t="n">
        <x:v>12</x:v>
      </x:c>
      <x:c r="K26" s="16" t="n">
        <x:v>1</x:v>
      </x:c>
      <x:c r="L26" s="22" t="n">
        <x:f>MAX(0,(G26-K26)*H26*(1-J26/100))</x:f>
        <x:v>55440000</x:v>
      </x:c>
      <x:c r="M26" s="22" t="n">
        <x:f>MAX(0,(G26-K26)*I26)</x:f>
        <x:v>49970000</x:v>
      </x:c>
      <x:c r="N26" s="22" t="n">
        <x:f>L26-M26</x:f>
        <x:v>5470000</x:v>
      </x:c>
      <x:c r="O26" s="18" t="str">
        <x:f>IF(OR(G26&lt;0,K26&lt;0,K26&gt;G26,J26&lt;0,J26&gt;100,H26&lt;0,I26&lt;0),"بازبینی","تأیید")</x:f>
        <x:v>تأیید</x:v>
      </x:c>
    </x:row>
    <x:row r="27" ht="25" customHeight="1">
      <x:c r="A27" s="13" t="str">
        <x:v>S-0207</x:v>
      </x:c>
      <x:c r="B27" s="24" t="n">
        <x:v>46058</x:v>
      </x:c>
      <x:c r="C27" s="18" t="n">
        <x:f>MONTH(B27)</x:f>
        <x:v>2</x:v>
      </x:c>
      <x:c r="D27" s="16" t="str">
        <x:v>جنوب</x:v>
      </x:c>
      <x:c r="E27" s="16" t="str">
        <x:v>خدمات</x:v>
      </x:c>
      <x:c r="F27" s="16" t="str">
        <x:v>نصب تجهیزات</x:v>
      </x:c>
      <x:c r="G27" s="16" t="n">
        <x:v>6</x:v>
      </x:c>
      <x:c r="H27" s="20" t="n">
        <x:v>1300000</x:v>
      </x:c>
      <x:c r="I27" s="20" t="n">
        <x:v>785000</x:v>
      </x:c>
      <x:c r="J27" s="16" t="n">
        <x:v>12</x:v>
      </x:c>
      <x:c r="K27" s="16" t="n">
        <x:v>0</x:v>
      </x:c>
      <x:c r="L27" s="22" t="n">
        <x:f>MAX(0,(G27-K27)*H27*(1-J27/100))</x:f>
        <x:v>6864000</x:v>
      </x:c>
      <x:c r="M27" s="22" t="n">
        <x:f>MAX(0,(G27-K27)*I27)</x:f>
        <x:v>4710000</x:v>
      </x:c>
      <x:c r="N27" s="22" t="n">
        <x:f>L27-M27</x:f>
        <x:v>2154000</x:v>
      </x:c>
      <x:c r="O27" s="18" t="str">
        <x:f>IF(OR(G27&lt;0,K27&lt;0,K27&gt;G27,J27&lt;0,J27&gt;100,H27&lt;0,I27&lt;0),"بازبینی","تأیید")</x:f>
        <x:v>تأیید</x:v>
      </x:c>
    </x:row>
    <x:row r="28" ht="25" customHeight="1">
      <x:c r="A28" s="13" t="str">
        <x:v>S-0208</x:v>
      </x:c>
      <x:c r="B28" s="24" t="n">
        <x:v>46075</x:v>
      </x:c>
      <x:c r="C28" s="18" t="n">
        <x:f>MONTH(B28)</x:f>
        <x:v>2</x:v>
      </x:c>
      <x:c r="D28" s="16" t="str">
        <x:v>شمال</x:v>
      </x:c>
      <x:c r="E28" s="16" t="str">
        <x:v>تجهیزات اداری</x:v>
      </x:c>
      <x:c r="F28" s="16" t="str">
        <x:v>میز کار</x:v>
      </x:c>
      <x:c r="G28" s="16" t="n">
        <x:v>2</x:v>
      </x:c>
      <x:c r="H28" s="20" t="n">
        <x:v>1900000</x:v>
      </x:c>
      <x:c r="I28" s="20" t="n">
        <x:v>1412000</x:v>
      </x:c>
      <x:c r="J28" s="16" t="n">
        <x:v>0</x:v>
      </x:c>
      <x:c r="K28" s="16" t="n">
        <x:v>0</x:v>
      </x:c>
      <x:c r="L28" s="22" t="n">
        <x:f>MAX(0,(G28-K28)*H28*(1-J28/100))</x:f>
        <x:v>3800000</x:v>
      </x:c>
      <x:c r="M28" s="22" t="n">
        <x:f>MAX(0,(G28-K28)*I28)</x:f>
        <x:v>2824000</x:v>
      </x:c>
      <x:c r="N28" s="22" t="n">
        <x:f>L28-M28</x:f>
        <x:v>976000</x:v>
      </x:c>
      <x:c r="O28" s="18" t="str">
        <x:f>IF(OR(G28&lt;0,K28&lt;0,K28&gt;G28,J28&lt;0,J28&gt;100,H28&lt;0,I28&lt;0),"بازبینی","تأیید")</x:f>
        <x:v>تأیید</x:v>
      </x:c>
    </x:row>
    <x:row r="29" ht="25" customHeight="1">
      <x:c r="A29" s="13" t="str">
        <x:v>S-0209</x:v>
      </x:c>
      <x:c r="B29" s="24" t="n">
        <x:v>46074</x:v>
      </x:c>
      <x:c r="C29" s="18" t="n">
        <x:f>MONTH(B29)</x:f>
        <x:v>2</x:v>
      </x:c>
      <x:c r="D29" s="16" t="str">
        <x:v>شمال</x:v>
      </x:c>
      <x:c r="E29" s="16" t="str">
        <x:v>لوازم دیجیتال</x:v>
      </x:c>
      <x:c r="F29" s="16" t="str">
        <x:v>هاب</x:v>
      </x:c>
      <x:c r="G29" s="16" t="n">
        <x:v>2</x:v>
      </x:c>
      <x:c r="H29" s="20" t="n">
        <x:v>4400000</x:v>
      </x:c>
      <x:c r="I29" s="20" t="n">
        <x:v>3096000</x:v>
      </x:c>
      <x:c r="J29" s="16" t="n">
        <x:v>0</x:v>
      </x:c>
      <x:c r="K29" s="16" t="n">
        <x:v>0</x:v>
      </x:c>
      <x:c r="L29" s="22" t="n">
        <x:f>MAX(0,(G29-K29)*H29*(1-J29/100))</x:f>
        <x:v>8800000</x:v>
      </x:c>
      <x:c r="M29" s="22" t="n">
        <x:f>MAX(0,(G29-K29)*I29)</x:f>
        <x:v>6192000</x:v>
      </x:c>
      <x:c r="N29" s="22" t="n">
        <x:f>L29-M29</x:f>
        <x:v>2608000</x:v>
      </x:c>
      <x:c r="O29" s="18" t="str">
        <x:f>IF(OR(G29&lt;0,K29&lt;0,K29&gt;G29,J29&lt;0,J29&gt;100,H29&lt;0,I29&lt;0),"بازبینی","تأیید")</x:f>
        <x:v>تأیید</x:v>
      </x:c>
    </x:row>
    <x:row r="30" ht="25" customHeight="1">
      <x:c r="A30" s="13" t="str">
        <x:v>S-0210</x:v>
      </x:c>
      <x:c r="B30" s="24" t="n">
        <x:v>46076</x:v>
      </x:c>
      <x:c r="C30" s="18" t="n">
        <x:f>MONTH(B30)</x:f>
        <x:v>2</x:v>
      </x:c>
      <x:c r="D30" s="16" t="str">
        <x:v>شرق</x:v>
      </x:c>
      <x:c r="E30" s="16" t="str">
        <x:v>ملزومات مصرفی</x:v>
      </x:c>
      <x:c r="F30" s="16" t="str">
        <x:v>زونکن</x:v>
      </x:c>
      <x:c r="G30" s="16" t="n">
        <x:v>13</x:v>
      </x:c>
      <x:c r="H30" s="20" t="n">
        <x:v>4800000</x:v>
      </x:c>
      <x:c r="I30" s="20" t="n">
        <x:v>3725000</x:v>
      </x:c>
      <x:c r="J30" s="16" t="n">
        <x:v>8</x:v>
      </x:c>
      <x:c r="K30" s="16" t="n">
        <x:v>0</x:v>
      </x:c>
      <x:c r="L30" s="22" t="n">
        <x:f>MAX(0,(G30-K30)*H30*(1-J30/100))</x:f>
        <x:v>57408000</x:v>
      </x:c>
      <x:c r="M30" s="22" t="n">
        <x:f>MAX(0,(G30-K30)*I30)</x:f>
        <x:v>48425000</x:v>
      </x:c>
      <x:c r="N30" s="22" t="n">
        <x:f>L30-M30</x:f>
        <x:v>8983000</x:v>
      </x:c>
      <x:c r="O30" s="18" t="str">
        <x:f>IF(OR(G30&lt;0,K30&lt;0,K30&gt;G30,J30&lt;0,J30&gt;100,H30&lt;0,I30&lt;0),"بازبینی","تأیید")</x:f>
        <x:v>تأیید</x:v>
      </x:c>
    </x:row>
    <x:row r="31" ht="25" customHeight="1">
      <x:c r="A31" s="13" t="str">
        <x:v>S-0211</x:v>
      </x:c>
      <x:c r="B31" s="24" t="n">
        <x:v>46064</x:v>
      </x:c>
      <x:c r="C31" s="18" t="n">
        <x:f>MONTH(B31)</x:f>
        <x:v>2</x:v>
      </x:c>
      <x:c r="D31" s="16" t="str">
        <x:v>جنوب</x:v>
      </x:c>
      <x:c r="E31" s="16" t="str">
        <x:v>ملزومات مصرفی</x:v>
      </x:c>
      <x:c r="F31" s="16" t="str">
        <x:v>کاغذ</x:v>
      </x:c>
      <x:c r="G31" s="16" t="n">
        <x:v>2</x:v>
      </x:c>
      <x:c r="H31" s="20" t="n">
        <x:v>4200000</x:v>
      </x:c>
      <x:c r="I31" s="20" t="n">
        <x:v>3381000</x:v>
      </x:c>
      <x:c r="J31" s="16" t="n">
        <x:v>0</x:v>
      </x:c>
      <x:c r="K31" s="16" t="n">
        <x:v>0</x:v>
      </x:c>
      <x:c r="L31" s="22" t="n">
        <x:f>MAX(0,(G31-K31)*H31*(1-J31/100))</x:f>
        <x:v>8400000</x:v>
      </x:c>
      <x:c r="M31" s="22" t="n">
        <x:f>MAX(0,(G31-K31)*I31)</x:f>
        <x:v>6762000</x:v>
      </x:c>
      <x:c r="N31" s="22" t="n">
        <x:f>L31-M31</x:f>
        <x:v>1638000</x:v>
      </x:c>
      <x:c r="O31" s="18" t="str">
        <x:f>IF(OR(G31&lt;0,K31&lt;0,K31&gt;G31,J31&lt;0,J31&gt;100,H31&lt;0,I31&lt;0),"بازبینی","تأیید")</x:f>
        <x:v>تأیید</x:v>
      </x:c>
    </x:row>
    <x:row r="32" ht="25" customHeight="1">
      <x:c r="A32" s="13" t="str">
        <x:v>S-0212</x:v>
      </x:c>
      <x:c r="B32" s="24" t="n">
        <x:v>46078</x:v>
      </x:c>
      <x:c r="C32" s="18" t="n">
        <x:f>MONTH(B32)</x:f>
        <x:v>2</x:v>
      </x:c>
      <x:c r="D32" s="16" t="str">
        <x:v>غرب</x:v>
      </x:c>
      <x:c r="E32" s="16" t="str">
        <x:v>لوازم دیجیتال</x:v>
      </x:c>
      <x:c r="F32" s="16" t="str">
        <x:v>صفحه‌کلید</x:v>
      </x:c>
      <x:c r="G32" s="16" t="n">
        <x:v>15</x:v>
      </x:c>
      <x:c r="H32" s="20" t="n">
        <x:v>3200000</x:v>
      </x:c>
      <x:c r="I32" s="20" t="n">
        <x:v>1896000</x:v>
      </x:c>
      <x:c r="J32" s="16" t="n">
        <x:v>0</x:v>
      </x:c>
      <x:c r="K32" s="16" t="n">
        <x:v>0</x:v>
      </x:c>
      <x:c r="L32" s="22" t="n">
        <x:f>MAX(0,(G32-K32)*H32*(1-J32/100))</x:f>
        <x:v>48000000</x:v>
      </x:c>
      <x:c r="M32" s="22" t="n">
        <x:f>MAX(0,(G32-K32)*I32)</x:f>
        <x:v>28440000</x:v>
      </x:c>
      <x:c r="N32" s="22" t="n">
        <x:f>L32-M32</x:f>
        <x:v>19560000</x:v>
      </x:c>
      <x:c r="O32" s="18" t="str">
        <x:f>IF(OR(G32&lt;0,K32&lt;0,K32&gt;G32,J32&lt;0,J32&gt;100,H32&lt;0,I32&lt;0),"بازبینی","تأیید")</x:f>
        <x:v>تأیید</x:v>
      </x:c>
    </x:row>
    <x:row r="33" ht="25" customHeight="1">
      <x:c r="A33" s="13" t="str">
        <x:v>S-0301</x:v>
      </x:c>
      <x:c r="B33" s="24" t="n">
        <x:v>46095</x:v>
      </x:c>
      <x:c r="C33" s="18" t="n">
        <x:f>MONTH(B33)</x:f>
        <x:v>3</x:v>
      </x:c>
      <x:c r="D33" s="16" t="str">
        <x:v>غرب</x:v>
      </x:c>
      <x:c r="E33" s="16" t="str">
        <x:v>ملزومات مصرفی</x:v>
      </x:c>
      <x:c r="F33" s="16" t="str">
        <x:v>زونکن</x:v>
      </x:c>
      <x:c r="G33" s="16" t="n">
        <x:v>15</x:v>
      </x:c>
      <x:c r="H33" s="20" t="n">
        <x:v>5700000</x:v>
      </x:c>
      <x:c r="I33" s="20" t="n">
        <x:v>3287000</x:v>
      </x:c>
      <x:c r="J33" s="16" t="n">
        <x:v>0</x:v>
      </x:c>
      <x:c r="K33" s="16" t="n">
        <x:v>0</x:v>
      </x:c>
      <x:c r="L33" s="22" t="n">
        <x:f>MAX(0,(G33-K33)*H33*(1-J33/100))</x:f>
        <x:v>85500000</x:v>
      </x:c>
      <x:c r="M33" s="22" t="n">
        <x:f>MAX(0,(G33-K33)*I33)</x:f>
        <x:v>49305000</x:v>
      </x:c>
      <x:c r="N33" s="22" t="n">
        <x:f>L33-M33</x:f>
        <x:v>36195000</x:v>
      </x:c>
      <x:c r="O33" s="18" t="str">
        <x:f>IF(OR(G33&lt;0,K33&lt;0,K33&gt;G33,J33&lt;0,J33&gt;100,H33&lt;0,I33&lt;0),"بازبینی","تأیید")</x:f>
        <x:v>تأیید</x:v>
      </x:c>
    </x:row>
    <x:row r="34" ht="25" customHeight="1">
      <x:c r="A34" s="13" t="str">
        <x:v>S-0302</x:v>
      </x:c>
      <x:c r="B34" s="24" t="n">
        <x:v>46101</x:v>
      </x:c>
      <x:c r="C34" s="18" t="n">
        <x:f>MONTH(B34)</x:f>
        <x:v>3</x:v>
      </x:c>
      <x:c r="D34" s="16" t="str">
        <x:v>جنوب</x:v>
      </x:c>
      <x:c r="E34" s="16" t="str">
        <x:v>لوازم دیجیتال</x:v>
      </x:c>
      <x:c r="F34" s="16" t="str">
        <x:v>هاب</x:v>
      </x:c>
      <x:c r="G34" s="16" t="n">
        <x:v>10</x:v>
      </x:c>
      <x:c r="H34" s="20" t="n">
        <x:v>1800000</x:v>
      </x:c>
      <x:c r="I34" s="20" t="n">
        <x:v>1341000</x:v>
      </x:c>
      <x:c r="J34" s="16" t="n">
        <x:v>5</x:v>
      </x:c>
      <x:c r="K34" s="16" t="n">
        <x:v>0</x:v>
      </x:c>
      <x:c r="L34" s="22" t="n">
        <x:f>MAX(0,(G34-K34)*H34*(1-J34/100))</x:f>
        <x:v>17100000</x:v>
      </x:c>
      <x:c r="M34" s="22" t="n">
        <x:f>MAX(0,(G34-K34)*I34)</x:f>
        <x:v>13410000</x:v>
      </x:c>
      <x:c r="N34" s="22" t="n">
        <x:f>L34-M34</x:f>
        <x:v>3690000</x:v>
      </x:c>
      <x:c r="O34" s="18" t="str">
        <x:f>IF(OR(G34&lt;0,K34&lt;0,K34&gt;G34,J34&lt;0,J34&gt;100,H34&lt;0,I34&lt;0),"بازبینی","تأیید")</x:f>
        <x:v>تأیید</x:v>
      </x:c>
    </x:row>
    <x:row r="35" ht="25" customHeight="1">
      <x:c r="A35" s="13" t="str">
        <x:v>S-0303</x:v>
      </x:c>
      <x:c r="B35" s="24" t="n">
        <x:v>46107</x:v>
      </x:c>
      <x:c r="C35" s="18" t="n">
        <x:f>MONTH(B35)</x:f>
        <x:v>3</x:v>
      </x:c>
      <x:c r="D35" s="16" t="str">
        <x:v>شرق</x:v>
      </x:c>
      <x:c r="E35" s="16" t="str">
        <x:v>ملزومات مصرفی</x:v>
      </x:c>
      <x:c r="F35" s="16" t="str">
        <x:v>جوهر</x:v>
      </x:c>
      <x:c r="G35" s="16" t="n">
        <x:v>12</x:v>
      </x:c>
      <x:c r="H35" s="20" t="n">
        <x:v>1500000</x:v>
      </x:c>
      <x:c r="I35" s="20" t="n">
        <x:v>792000</x:v>
      </x:c>
      <x:c r="J35" s="16" t="n">
        <x:v>0</x:v>
      </x:c>
      <x:c r="K35" s="16" t="n">
        <x:v>0</x:v>
      </x:c>
      <x:c r="L35" s="22" t="n">
        <x:f>MAX(0,(G35-K35)*H35*(1-J35/100))</x:f>
        <x:v>18000000</x:v>
      </x:c>
      <x:c r="M35" s="22" t="n">
        <x:f>MAX(0,(G35-K35)*I35)</x:f>
        <x:v>9504000</x:v>
      </x:c>
      <x:c r="N35" s="22" t="n">
        <x:f>L35-M35</x:f>
        <x:v>8496000</x:v>
      </x:c>
      <x:c r="O35" s="18" t="str">
        <x:f>IF(OR(G35&lt;0,K35&lt;0,K35&gt;G35,J35&lt;0,J35&gt;100,H35&lt;0,I35&lt;0),"بازبینی","تأیید")</x:f>
        <x:v>تأیید</x:v>
      </x:c>
    </x:row>
    <x:row r="36" ht="25" customHeight="1">
      <x:c r="A36" s="13" t="str">
        <x:v>S-0304</x:v>
      </x:c>
      <x:c r="B36" s="24" t="n">
        <x:v>46094</x:v>
      </x:c>
      <x:c r="C36" s="18" t="n">
        <x:f>MONTH(B36)</x:f>
        <x:v>3</x:v>
      </x:c>
      <x:c r="D36" s="16" t="str">
        <x:v>شرق</x:v>
      </x:c>
      <x:c r="E36" s="16" t="str">
        <x:v>تجهیزات اداری</x:v>
      </x:c>
      <x:c r="F36" s="16" t="str">
        <x:v>صندلی اداری</x:v>
      </x:c>
      <x:c r="G36" s="16" t="n">
        <x:v>11</x:v>
      </x:c>
      <x:c r="H36" s="20" t="n">
        <x:v>2300000</x:v>
      </x:c>
      <x:c r="I36" s="20" t="n">
        <x:v>1292000</x:v>
      </x:c>
      <x:c r="J36" s="16" t="n">
        <x:v>0</x:v>
      </x:c>
      <x:c r="K36" s="16" t="n">
        <x:v>0</x:v>
      </x:c>
      <x:c r="L36" s="22" t="n">
        <x:f>MAX(0,(G36-K36)*H36*(1-J36/100))</x:f>
        <x:v>25300000</x:v>
      </x:c>
      <x:c r="M36" s="22" t="n">
        <x:f>MAX(0,(G36-K36)*I36)</x:f>
        <x:v>14212000</x:v>
      </x:c>
      <x:c r="N36" s="22" t="n">
        <x:f>L36-M36</x:f>
        <x:v>11088000</x:v>
      </x:c>
      <x:c r="O36" s="18" t="str">
        <x:f>IF(OR(G36&lt;0,K36&lt;0,K36&gt;G36,J36&lt;0,J36&gt;100,H36&lt;0,I36&lt;0),"بازبینی","تأیید")</x:f>
        <x:v>تأیید</x:v>
      </x:c>
    </x:row>
    <x:row r="37" ht="25" customHeight="1">
      <x:c r="A37" s="13" t="str">
        <x:v>S-0305</x:v>
      </x:c>
      <x:c r="B37" s="24" t="n">
        <x:v>46085</x:v>
      </x:c>
      <x:c r="C37" s="18" t="n">
        <x:f>MONTH(B37)</x:f>
        <x:v>3</x:v>
      </x:c>
      <x:c r="D37" s="16" t="str">
        <x:v>غرب</x:v>
      </x:c>
      <x:c r="E37" s="16" t="str">
        <x:v>ملزومات مصرفی</x:v>
      </x:c>
      <x:c r="F37" s="16" t="str">
        <x:v>زونکن</x:v>
      </x:c>
      <x:c r="G37" s="16" t="n">
        <x:v>4</x:v>
      </x:c>
      <x:c r="H37" s="20" t="n">
        <x:v>2400000</x:v>
      </x:c>
      <x:c r="I37" s="20" t="n">
        <x:v>1563000</x:v>
      </x:c>
      <x:c r="J37" s="16" t="n">
        <x:v>0</x:v>
      </x:c>
      <x:c r="K37" s="16" t="n">
        <x:v>0</x:v>
      </x:c>
      <x:c r="L37" s="22" t="n">
        <x:f>MAX(0,(G37-K37)*H37*(1-J37/100))</x:f>
        <x:v>9600000</x:v>
      </x:c>
      <x:c r="M37" s="22" t="n">
        <x:f>MAX(0,(G37-K37)*I37)</x:f>
        <x:v>6252000</x:v>
      </x:c>
      <x:c r="N37" s="22" t="n">
        <x:f>L37-M37</x:f>
        <x:v>3348000</x:v>
      </x:c>
      <x:c r="O37" s="18" t="str">
        <x:f>IF(OR(G37&lt;0,K37&lt;0,K37&gt;G37,J37&lt;0,J37&gt;100,H37&lt;0,I37&lt;0),"بازبینی","تأیید")</x:f>
        <x:v>تأیید</x:v>
      </x:c>
    </x:row>
    <x:row r="38" ht="25" customHeight="1">
      <x:c r="A38" s="13" t="str">
        <x:v>S-0306</x:v>
      </x:c>
      <x:c r="B38" s="24" t="n">
        <x:v>46095</x:v>
      </x:c>
      <x:c r="C38" s="18" t="n">
        <x:f>MONTH(B38)</x:f>
        <x:v>3</x:v>
      </x:c>
      <x:c r="D38" s="16" t="str">
        <x:v>غرب</x:v>
      </x:c>
      <x:c r="E38" s="16" t="str">
        <x:v>ملزومات مصرفی</x:v>
      </x:c>
      <x:c r="F38" s="16" t="str">
        <x:v>جوهر</x:v>
      </x:c>
      <x:c r="G38" s="16" t="n">
        <x:v>13</x:v>
      </x:c>
      <x:c r="H38" s="20" t="n">
        <x:v>1200000</x:v>
      </x:c>
      <x:c r="I38" s="20" t="n">
        <x:v>816000</x:v>
      </x:c>
      <x:c r="J38" s="16" t="n">
        <x:v>8</x:v>
      </x:c>
      <x:c r="K38" s="16" t="n">
        <x:v>0</x:v>
      </x:c>
      <x:c r="L38" s="22" t="n">
        <x:f>MAX(0,(G38-K38)*H38*(1-J38/100))</x:f>
        <x:v>14352000</x:v>
      </x:c>
      <x:c r="M38" s="22" t="n">
        <x:f>MAX(0,(G38-K38)*I38)</x:f>
        <x:v>10608000</x:v>
      </x:c>
      <x:c r="N38" s="22" t="n">
        <x:f>L38-M38</x:f>
        <x:v>3744000</x:v>
      </x:c>
      <x:c r="O38" s="18" t="str">
        <x:f>IF(OR(G38&lt;0,K38&lt;0,K38&gt;G38,J38&lt;0,J38&gt;100,H38&lt;0,I38&lt;0),"بازبینی","تأیید")</x:f>
        <x:v>تأیید</x:v>
      </x:c>
    </x:row>
    <x:row r="39" ht="25" customHeight="1">
      <x:c r="A39" s="13" t="str">
        <x:v>S-0307</x:v>
      </x:c>
      <x:c r="B39" s="24" t="n">
        <x:v>46104</x:v>
      </x:c>
      <x:c r="C39" s="18" t="n">
        <x:f>MONTH(B39)</x:f>
        <x:v>3</x:v>
      </x:c>
      <x:c r="D39" s="16" t="str">
        <x:v>جنوب</x:v>
      </x:c>
      <x:c r="E39" s="16" t="str">
        <x:v>لوازم دیجیتال</x:v>
      </x:c>
      <x:c r="F39" s="16" t="str">
        <x:v>نمایشگر</x:v>
      </x:c>
      <x:c r="G39" s="16" t="n">
        <x:v>8</x:v>
      </x:c>
      <x:c r="H39" s="20" t="n">
        <x:v>2800000</x:v>
      </x:c>
      <x:c r="I39" s="20" t="n">
        <x:v>1862000</x:v>
      </x:c>
      <x:c r="J39" s="16" t="n">
        <x:v>0</x:v>
      </x:c>
      <x:c r="K39" s="16" t="n">
        <x:v>0</x:v>
      </x:c>
      <x:c r="L39" s="22" t="n">
        <x:f>MAX(0,(G39-K39)*H39*(1-J39/100))</x:f>
        <x:v>22400000</x:v>
      </x:c>
      <x:c r="M39" s="22" t="n">
        <x:f>MAX(0,(G39-K39)*I39)</x:f>
        <x:v>14896000</x:v>
      </x:c>
      <x:c r="N39" s="22" t="n">
        <x:f>L39-M39</x:f>
        <x:v>7504000</x:v>
      </x:c>
      <x:c r="O39" s="18" t="str">
        <x:f>IF(OR(G39&lt;0,K39&lt;0,K39&gt;G39,J39&lt;0,J39&gt;100,H39&lt;0,I39&lt;0),"بازبینی","تأیید")</x:f>
        <x:v>تأیید</x:v>
      </x:c>
    </x:row>
    <x:row r="40" ht="25" customHeight="1">
      <x:c r="A40" s="13" t="str">
        <x:v>S-0308</x:v>
      </x:c>
      <x:c r="B40" s="24" t="n">
        <x:v>46090</x:v>
      </x:c>
      <x:c r="C40" s="18" t="n">
        <x:f>MONTH(B40)</x:f>
        <x:v>3</x:v>
      </x:c>
      <x:c r="D40" s="16" t="str">
        <x:v>غرب</x:v>
      </x:c>
      <x:c r="E40" s="16" t="str">
        <x:v>ملزومات مصرفی</x:v>
      </x:c>
      <x:c r="F40" s="16" t="str">
        <x:v>کاغذ</x:v>
      </x:c>
      <x:c r="G40" s="16" t="n">
        <x:v>19</x:v>
      </x:c>
      <x:c r="H40" s="20" t="n">
        <x:v>4600000</x:v>
      </x:c>
      <x:c r="I40" s="20" t="n">
        <x:v>3686000</x:v>
      </x:c>
      <x:c r="J40" s="16" t="n">
        <x:v>8</x:v>
      </x:c>
      <x:c r="K40" s="16" t="n">
        <x:v>1</x:v>
      </x:c>
      <x:c r="L40" s="22" t="n">
        <x:f>MAX(0,(G40-K40)*H40*(1-J40/100))</x:f>
        <x:v>76176000</x:v>
      </x:c>
      <x:c r="M40" s="22" t="n">
        <x:f>MAX(0,(G40-K40)*I40)</x:f>
        <x:v>66348000</x:v>
      </x:c>
      <x:c r="N40" s="22" t="n">
        <x:f>L40-M40</x:f>
        <x:v>9828000</x:v>
      </x:c>
      <x:c r="O40" s="18" t="str">
        <x:f>IF(OR(G40&lt;0,K40&lt;0,K40&gt;G40,J40&lt;0,J40&gt;100,H40&lt;0,I40&lt;0),"بازبینی","تأیید")</x:f>
        <x:v>تأیید</x:v>
      </x:c>
    </x:row>
    <x:row r="41" ht="23" customHeight="1">
      <x:c r="A41" s="13" t="str">
        <x:v>S-0309</x:v>
      </x:c>
      <x:c r="B41" s="24" t="n">
        <x:v>46088</x:v>
      </x:c>
      <x:c r="C41" s="18" t="n">
        <x:f>MONTH(B41)</x:f>
        <x:v>3</x:v>
      </x:c>
      <x:c r="D41" s="16" t="str">
        <x:v>غرب</x:v>
      </x:c>
      <x:c r="E41" s="16" t="str">
        <x:v>ملزومات مصرفی</x:v>
      </x:c>
      <x:c r="F41" s="16" t="str">
        <x:v>جوهر</x:v>
      </x:c>
      <x:c r="G41" s="16" t="n">
        <x:v>5</x:v>
      </x:c>
      <x:c r="H41" s="20" t="n">
        <x:v>1300000</x:v>
      </x:c>
      <x:c r="I41" s="20" t="n">
        <x:v>843000</x:v>
      </x:c>
      <x:c r="J41" s="16" t="n">
        <x:v>8</x:v>
      </x:c>
      <x:c r="K41" s="16" t="n">
        <x:v>0</x:v>
      </x:c>
      <x:c r="L41" s="22" t="n">
        <x:f>MAX(0,(G41-K41)*H41*(1-J41/100))</x:f>
        <x:v>5980000</x:v>
      </x:c>
      <x:c r="M41" s="22" t="n">
        <x:f>MAX(0,(G41-K41)*I41)</x:f>
        <x:v>4215000</x:v>
      </x:c>
      <x:c r="N41" s="22" t="n">
        <x:f>L41-M41</x:f>
        <x:v>1765000</x:v>
      </x:c>
      <x:c r="O41" s="18" t="str">
        <x:f>IF(OR(G41&lt;0,K41&lt;0,K41&gt;G41,J41&lt;0,J41&gt;100,H41&lt;0,I41&lt;0),"بازبینی","تأیید")</x:f>
        <x:v>تأیید</x:v>
      </x:c>
    </x:row>
    <x:row r="42" ht="23" customHeight="1">
      <x:c r="A42" s="13" t="str">
        <x:v>S-0310</x:v>
      </x:c>
      <x:c r="B42" s="24" t="n">
        <x:v>46085</x:v>
      </x:c>
      <x:c r="C42" s="18" t="n">
        <x:f>MONTH(B42)</x:f>
        <x:v>3</x:v>
      </x:c>
      <x:c r="D42" s="16" t="str">
        <x:v>غرب</x:v>
      </x:c>
      <x:c r="E42" s="16" t="str">
        <x:v>لوازم دیجیتال</x:v>
      </x:c>
      <x:c r="F42" s="16" t="str">
        <x:v>هاب</x:v>
      </x:c>
      <x:c r="G42" s="16" t="n">
        <x:v>17</x:v>
      </x:c>
      <x:c r="H42" s="20" t="n">
        <x:v>6000000</x:v>
      </x:c>
      <x:c r="I42" s="20" t="n">
        <x:v>3901000</x:v>
      </x:c>
      <x:c r="J42" s="16" t="n">
        <x:v>5</x:v>
      </x:c>
      <x:c r="K42" s="16" t="n">
        <x:v>0</x:v>
      </x:c>
      <x:c r="L42" s="22" t="n">
        <x:f>MAX(0,(G42-K42)*H42*(1-J42/100))</x:f>
        <x:v>96900000</x:v>
      </x:c>
      <x:c r="M42" s="22" t="n">
        <x:f>MAX(0,(G42-K42)*I42)</x:f>
        <x:v>66317000</x:v>
      </x:c>
      <x:c r="N42" s="22" t="n">
        <x:f>L42-M42</x:f>
        <x:v>30583000</x:v>
      </x:c>
      <x:c r="O42" s="18" t="str">
        <x:f>IF(OR(G42&lt;0,K42&lt;0,K42&gt;G42,J42&lt;0,J42&gt;100,H42&lt;0,I42&lt;0),"بازبینی","تأیید")</x:f>
        <x:v>تأیید</x:v>
      </x:c>
    </x:row>
    <x:row r="43" ht="23" customHeight="1">
      <x:c r="A43" s="13" t="str">
        <x:v>S-0311</x:v>
      </x:c>
      <x:c r="B43" s="24" t="n">
        <x:v>46095</x:v>
      </x:c>
      <x:c r="C43" s="18" t="n">
        <x:f>MONTH(B43)</x:f>
        <x:v>3</x:v>
      </x:c>
      <x:c r="D43" s="16" t="str">
        <x:v>جنوب</x:v>
      </x:c>
      <x:c r="E43" s="16" t="str">
        <x:v>ملزومات مصرفی</x:v>
      </x:c>
      <x:c r="F43" s="16" t="str">
        <x:v>کاغذ</x:v>
      </x:c>
      <x:c r="G43" s="16" t="n">
        <x:v>6</x:v>
      </x:c>
      <x:c r="H43" s="20" t="n">
        <x:v>2800000</x:v>
      </x:c>
      <x:c r="I43" s="20" t="n">
        <x:v>2062000</x:v>
      </x:c>
      <x:c r="J43" s="16" t="n">
        <x:v>8</x:v>
      </x:c>
      <x:c r="K43" s="16" t="n">
        <x:v>0</x:v>
      </x:c>
      <x:c r="L43" s="22" t="n">
        <x:f>MAX(0,(G43-K43)*H43*(1-J43/100))</x:f>
        <x:v>15456000</x:v>
      </x:c>
      <x:c r="M43" s="22" t="n">
        <x:f>MAX(0,(G43-K43)*I43)</x:f>
        <x:v>12372000</x:v>
      </x:c>
      <x:c r="N43" s="22" t="n">
        <x:f>L43-M43</x:f>
        <x:v>3084000</x:v>
      </x:c>
      <x:c r="O43" s="18" t="str">
        <x:f>IF(OR(G43&lt;0,K43&lt;0,K43&gt;G43,J43&lt;0,J43&gt;100,H43&lt;0,I43&lt;0),"بازبینی","تأیید")</x:f>
        <x:v>تأیید</x:v>
      </x:c>
    </x:row>
    <x:row r="44" ht="23" customHeight="1">
      <x:c r="A44" s="13" t="str">
        <x:v>S-0312</x:v>
      </x:c>
      <x:c r="B44" s="24" t="n">
        <x:v>46103</x:v>
      </x:c>
      <x:c r="C44" s="18" t="n">
        <x:f>MONTH(B44)</x:f>
        <x:v>3</x:v>
      </x:c>
      <x:c r="D44" s="16" t="str">
        <x:v>شمال</x:v>
      </x:c>
      <x:c r="E44" s="16" t="str">
        <x:v>ملزومات مصرفی</x:v>
      </x:c>
      <x:c r="F44" s="16" t="str">
        <x:v>جوهر</x:v>
      </x:c>
      <x:c r="G44" s="16" t="n">
        <x:v>9</x:v>
      </x:c>
      <x:c r="H44" s="20" t="n">
        <x:v>5600000</x:v>
      </x:c>
      <x:c r="I44" s="20" t="n">
        <x:v>3574000</x:v>
      </x:c>
      <x:c r="J44" s="16" t="n">
        <x:v>0</x:v>
      </x:c>
      <x:c r="K44" s="16" t="n">
        <x:v>0</x:v>
      </x:c>
      <x:c r="L44" s="22" t="n">
        <x:f>MAX(0,(G44-K44)*H44*(1-J44/100))</x:f>
        <x:v>50400000</x:v>
      </x:c>
      <x:c r="M44" s="22" t="n">
        <x:f>MAX(0,(G44-K44)*I44)</x:f>
        <x:v>32166000</x:v>
      </x:c>
      <x:c r="N44" s="22" t="n">
        <x:f>L44-M44</x:f>
        <x:v>18234000</x:v>
      </x:c>
      <x:c r="O44" s="18" t="str">
        <x:f>IF(OR(G44&lt;0,K44&lt;0,K44&gt;G44,J44&lt;0,J44&gt;100,H44&lt;0,I44&lt;0),"بازبینی","تأیید")</x:f>
        <x:v>تأیید</x:v>
      </x:c>
    </x:row>
    <x:row r="45" ht="23" customHeight="1">
      <x:c r="A45" s="13" t="str">
        <x:v>S-0401</x:v>
      </x:c>
      <x:c r="B45" s="24" t="n">
        <x:v>46130</x:v>
      </x:c>
      <x:c r="C45" s="18" t="n">
        <x:f>MONTH(B45)</x:f>
        <x:v>4</x:v>
      </x:c>
      <x:c r="D45" s="16" t="str">
        <x:v>شمال</x:v>
      </x:c>
      <x:c r="E45" s="16" t="str">
        <x:v>ملزومات مصرفی</x:v>
      </x:c>
      <x:c r="F45" s="16" t="str">
        <x:v>کاغذ</x:v>
      </x:c>
      <x:c r="G45" s="16" t="n">
        <x:v>12</x:v>
      </x:c>
      <x:c r="H45" s="20" t="n">
        <x:v>5900000</x:v>
      </x:c>
      <x:c r="I45" s="20" t="n">
        <x:v>3887000</x:v>
      </x:c>
      <x:c r="J45" s="16" t="n">
        <x:v>0</x:v>
      </x:c>
      <x:c r="K45" s="16" t="n">
        <x:v>0</x:v>
      </x:c>
      <x:c r="L45" s="22" t="n">
        <x:f>MAX(0,(G45-K45)*H45*(1-J45/100))</x:f>
        <x:v>70800000</x:v>
      </x:c>
      <x:c r="M45" s="22" t="n">
        <x:f>MAX(0,(G45-K45)*I45)</x:f>
        <x:v>46644000</x:v>
      </x:c>
      <x:c r="N45" s="22" t="n">
        <x:f>L45-M45</x:f>
        <x:v>24156000</x:v>
      </x:c>
      <x:c r="O45" s="18" t="str">
        <x:f>IF(OR(G45&lt;0,K45&lt;0,K45&gt;G45,J45&lt;0,J45&gt;100,H45&lt;0,I45&lt;0),"بازبینی","تأیید")</x:f>
        <x:v>تأیید</x:v>
      </x:c>
    </x:row>
    <x:row r="46" ht="23" customHeight="1">
      <x:c r="A46" s="13" t="str">
        <x:v>S-0402</x:v>
      </x:c>
      <x:c r="B46" s="24" t="n">
        <x:v>46129</x:v>
      </x:c>
      <x:c r="C46" s="18" t="n">
        <x:f>MONTH(B46)</x:f>
        <x:v>4</x:v>
      </x:c>
      <x:c r="D46" s="16" t="str">
        <x:v>شرق</x:v>
      </x:c>
      <x:c r="E46" s="16" t="str">
        <x:v>لوازم دیجیتال</x:v>
      </x:c>
      <x:c r="F46" s="16" t="str">
        <x:v>هاب</x:v>
      </x:c>
      <x:c r="G46" s="16" t="n">
        <x:v>7</x:v>
      </x:c>
      <x:c r="H46" s="20" t="n">
        <x:v>2000000</x:v>
      </x:c>
      <x:c r="I46" s="20" t="n">
        <x:v>1359000</x:v>
      </x:c>
      <x:c r="J46" s="16" t="n">
        <x:v>0</x:v>
      </x:c>
      <x:c r="K46" s="16" t="n">
        <x:v>0</x:v>
      </x:c>
      <x:c r="L46" s="22" t="n">
        <x:f>MAX(0,(G46-K46)*H46*(1-J46/100))</x:f>
        <x:v>14000000</x:v>
      </x:c>
      <x:c r="M46" s="22" t="n">
        <x:f>MAX(0,(G46-K46)*I46)</x:f>
        <x:v>9513000</x:v>
      </x:c>
      <x:c r="N46" s="22" t="n">
        <x:f>L46-M46</x:f>
        <x:v>4487000</x:v>
      </x:c>
      <x:c r="O46" s="18" t="str">
        <x:f>IF(OR(G46&lt;0,K46&lt;0,K46&gt;G46,J46&lt;0,J46&gt;100,H46&lt;0,I46&lt;0),"بازبینی","تأیید")</x:f>
        <x:v>تأیید</x:v>
      </x:c>
    </x:row>
    <x:row r="47" ht="23" customHeight="1">
      <x:c r="A47" s="13" t="str">
        <x:v>S-0403</x:v>
      </x:c>
      <x:c r="B47" s="24" t="n">
        <x:v>46134</x:v>
      </x:c>
      <x:c r="C47" s="18" t="n">
        <x:f>MONTH(B47)</x:f>
        <x:v>4</x:v>
      </x:c>
      <x:c r="D47" s="16" t="str">
        <x:v>شرق</x:v>
      </x:c>
      <x:c r="E47" s="16" t="str">
        <x:v>تجهیزات اداری</x:v>
      </x:c>
      <x:c r="F47" s="16" t="str">
        <x:v>قفسه</x:v>
      </x:c>
      <x:c r="G47" s="16" t="n">
        <x:v>4</x:v>
      </x:c>
      <x:c r="H47" s="20" t="n">
        <x:v>2300000</x:v>
      </x:c>
      <x:c r="I47" s="20" t="n">
        <x:v>1218000</x:v>
      </x:c>
      <x:c r="J47" s="16" t="n">
        <x:v>0</x:v>
      </x:c>
      <x:c r="K47" s="16" t="n">
        <x:v>1</x:v>
      </x:c>
      <x:c r="L47" s="22" t="n">
        <x:f>MAX(0,(G47-K47)*H47*(1-J47/100))</x:f>
        <x:v>6900000</x:v>
      </x:c>
      <x:c r="M47" s="22" t="n">
        <x:f>MAX(0,(G47-K47)*I47)</x:f>
        <x:v>3654000</x:v>
      </x:c>
      <x:c r="N47" s="22" t="n">
        <x:f>L47-M47</x:f>
        <x:v>3246000</x:v>
      </x:c>
      <x:c r="O47" s="18" t="str">
        <x:f>IF(OR(G47&lt;0,K47&lt;0,K47&gt;G47,J47&lt;0,J47&gt;100,H47&lt;0,I47&lt;0),"بازبینی","تأیید")</x:f>
        <x:v>تأیید</x:v>
      </x:c>
    </x:row>
    <x:row r="48" ht="23" customHeight="1">
      <x:c r="A48" s="13" t="str">
        <x:v>S-0404</x:v>
      </x:c>
      <x:c r="B48" s="24" t="n">
        <x:v>46136</x:v>
      </x:c>
      <x:c r="C48" s="18" t="n">
        <x:f>MONTH(B48)</x:f>
        <x:v>4</x:v>
      </x:c>
      <x:c r="D48" s="16" t="str">
        <x:v>شمال</x:v>
      </x:c>
      <x:c r="E48" s="16" t="str">
        <x:v>ملزومات مصرفی</x:v>
      </x:c>
      <x:c r="F48" s="16" t="str">
        <x:v>کاغذ</x:v>
      </x:c>
      <x:c r="G48" s="16" t="n">
        <x:v>8</x:v>
      </x:c>
      <x:c r="H48" s="20" t="n">
        <x:v>3900000</x:v>
      </x:c>
      <x:c r="I48" s="20" t="n">
        <x:v>3019000</x:v>
      </x:c>
      <x:c r="J48" s="16" t="n">
        <x:v>0</x:v>
      </x:c>
      <x:c r="K48" s="16" t="n">
        <x:v>0</x:v>
      </x:c>
      <x:c r="L48" s="22" t="n">
        <x:f>MAX(0,(G48-K48)*H48*(1-J48/100))</x:f>
        <x:v>31200000</x:v>
      </x:c>
      <x:c r="M48" s="22" t="n">
        <x:f>MAX(0,(G48-K48)*I48)</x:f>
        <x:v>24152000</x:v>
      </x:c>
      <x:c r="N48" s="22" t="n">
        <x:f>L48-M48</x:f>
        <x:v>7048000</x:v>
      </x:c>
      <x:c r="O48" s="18" t="str">
        <x:f>IF(OR(G48&lt;0,K48&lt;0,K48&gt;G48,J48&lt;0,J48&gt;100,H48&lt;0,I48&lt;0),"بازبینی","تأیید")</x:f>
        <x:v>تأیید</x:v>
      </x:c>
    </x:row>
    <x:row r="49" ht="23" customHeight="1">
      <x:c r="A49" s="13" t="str">
        <x:v>S-0405</x:v>
      </x:c>
      <x:c r="B49" s="24" t="n">
        <x:v>46132</x:v>
      </x:c>
      <x:c r="C49" s="18" t="n">
        <x:f>MONTH(B49)</x:f>
        <x:v>4</x:v>
      </x:c>
      <x:c r="D49" s="16" t="str">
        <x:v>شرق</x:v>
      </x:c>
      <x:c r="E49" s="16" t="str">
        <x:v>ملزومات مصرفی</x:v>
      </x:c>
      <x:c r="F49" s="16" t="str">
        <x:v>زونکن</x:v>
      </x:c>
      <x:c r="G49" s="16" t="n">
        <x:v>14</x:v>
      </x:c>
      <x:c r="H49" s="20" t="n">
        <x:v>6400000</x:v>
      </x:c>
      <x:c r="I49" s="20" t="n">
        <x:v>3949000</x:v>
      </x:c>
      <x:c r="J49" s="16" t="n">
        <x:v>8</x:v>
      </x:c>
      <x:c r="K49" s="16" t="n">
        <x:v>1</x:v>
      </x:c>
      <x:c r="L49" s="22" t="n">
        <x:f>MAX(0,(G49-K49)*H49*(1-J49/100))</x:f>
        <x:v>76544000</x:v>
      </x:c>
      <x:c r="M49" s="22" t="n">
        <x:f>MAX(0,(G49-K49)*I49)</x:f>
        <x:v>51337000</x:v>
      </x:c>
      <x:c r="N49" s="22" t="n">
        <x:f>L49-M49</x:f>
        <x:v>25207000</x:v>
      </x:c>
      <x:c r="O49" s="18" t="str">
        <x:f>IF(OR(G49&lt;0,K49&lt;0,K49&gt;G49,J49&lt;0,J49&gt;100,H49&lt;0,I49&lt;0),"بازبینی","تأیید")</x:f>
        <x:v>تأیید</x:v>
      </x:c>
    </x:row>
    <x:row r="50" ht="23" customHeight="1">
      <x:c r="A50" s="13" t="str">
        <x:v>S-0406</x:v>
      </x:c>
      <x:c r="B50" s="24" t="n">
        <x:v>46123</x:v>
      </x:c>
      <x:c r="C50" s="18" t="n">
        <x:f>MONTH(B50)</x:f>
        <x:v>4</x:v>
      </x:c>
      <x:c r="D50" s="16" t="str">
        <x:v>جنوب</x:v>
      </x:c>
      <x:c r="E50" s="16" t="str">
        <x:v>لوازم دیجیتال</x:v>
      </x:c>
      <x:c r="F50" s="16" t="str">
        <x:v>صفحه‌کلید</x:v>
      </x:c>
      <x:c r="G50" s="16" t="n">
        <x:v>2</x:v>
      </x:c>
      <x:c r="H50" s="20" t="n">
        <x:v>2900000</x:v>
      </x:c>
      <x:c r="I50" s="20" t="n">
        <x:v>2094000</x:v>
      </x:c>
      <x:c r="J50" s="16" t="n">
        <x:v>0</x:v>
      </x:c>
      <x:c r="K50" s="16" t="n">
        <x:v>0</x:v>
      </x:c>
      <x:c r="L50" s="22" t="n">
        <x:f>MAX(0,(G50-K50)*H50*(1-J50/100))</x:f>
        <x:v>5800000</x:v>
      </x:c>
      <x:c r="M50" s="22" t="n">
        <x:f>MAX(0,(G50-K50)*I50)</x:f>
        <x:v>4188000</x:v>
      </x:c>
      <x:c r="N50" s="22" t="n">
        <x:f>L50-M50</x:f>
        <x:v>1612000</x:v>
      </x:c>
      <x:c r="O50" s="18" t="str">
        <x:f>IF(OR(G50&lt;0,K50&lt;0,K50&gt;G50,J50&lt;0,J50&gt;100,H50&lt;0,I50&lt;0),"بازبینی","تأیید")</x:f>
        <x:v>تأیید</x:v>
      </x:c>
    </x:row>
    <x:row r="51" ht="23" customHeight="1">
      <x:c r="A51" s="13" t="str">
        <x:v>S-0407</x:v>
      </x:c>
      <x:c r="B51" s="24" t="n">
        <x:v>46130</x:v>
      </x:c>
      <x:c r="C51" s="18" t="n">
        <x:f>MONTH(B51)</x:f>
        <x:v>4</x:v>
      </x:c>
      <x:c r="D51" s="16" t="str">
        <x:v>شرق</x:v>
      </x:c>
      <x:c r="E51" s="16" t="str">
        <x:v>لوازم دیجیتال</x:v>
      </x:c>
      <x:c r="F51" s="16" t="str">
        <x:v>صفحه‌کلید</x:v>
      </x:c>
      <x:c r="G51" s="16" t="n">
        <x:v>11</x:v>
      </x:c>
      <x:c r="H51" s="20" t="n">
        <x:v>2200000</x:v>
      </x:c>
      <x:c r="I51" s="20" t="n">
        <x:v>1190000</x:v>
      </x:c>
      <x:c r="J51" s="16" t="n">
        <x:v>0</x:v>
      </x:c>
      <x:c r="K51" s="16" t="n">
        <x:v>0</x:v>
      </x:c>
      <x:c r="L51" s="22" t="n">
        <x:f>MAX(0,(G51-K51)*H51*(1-J51/100))</x:f>
        <x:v>24200000</x:v>
      </x:c>
      <x:c r="M51" s="22" t="n">
        <x:f>MAX(0,(G51-K51)*I51)</x:f>
        <x:v>13090000</x:v>
      </x:c>
      <x:c r="N51" s="22" t="n">
        <x:f>L51-M51</x:f>
        <x:v>11110000</x:v>
      </x:c>
      <x:c r="O51" s="18" t="str">
        <x:f>IF(OR(G51&lt;0,K51&lt;0,K51&gt;G51,J51&lt;0,J51&gt;100,H51&lt;0,I51&lt;0),"بازبینی","تأیید")</x:f>
        <x:v>تأیید</x:v>
      </x:c>
    </x:row>
    <x:row r="52" ht="23" customHeight="1">
      <x:c r="A52" s="13" t="str">
        <x:v>S-0408</x:v>
      </x:c>
      <x:c r="B52" s="24" t="n">
        <x:v>46122</x:v>
      </x:c>
      <x:c r="C52" s="18" t="n">
        <x:f>MONTH(B52)</x:f>
        <x:v>4</x:v>
      </x:c>
      <x:c r="D52" s="16" t="str">
        <x:v>شمال</x:v>
      </x:c>
      <x:c r="E52" s="16" t="str">
        <x:v>ملزومات مصرفی</x:v>
      </x:c>
      <x:c r="F52" s="16" t="str">
        <x:v>جوهر</x:v>
      </x:c>
      <x:c r="G52" s="16" t="n">
        <x:v>13</x:v>
      </x:c>
      <x:c r="H52" s="20" t="n">
        <x:v>4800000</x:v>
      </x:c>
      <x:c r="I52" s="20" t="n">
        <x:v>3070000</x:v>
      </x:c>
      <x:c r="J52" s="16" t="n">
        <x:v>0</x:v>
      </x:c>
      <x:c r="K52" s="16" t="n">
        <x:v>0</x:v>
      </x:c>
      <x:c r="L52" s="22" t="n">
        <x:f>MAX(0,(G52-K52)*H52*(1-J52/100))</x:f>
        <x:v>62400000</x:v>
      </x:c>
      <x:c r="M52" s="22" t="n">
        <x:f>MAX(0,(G52-K52)*I52)</x:f>
        <x:v>39910000</x:v>
      </x:c>
      <x:c r="N52" s="22" t="n">
        <x:f>L52-M52</x:f>
        <x:v>22490000</x:v>
      </x:c>
      <x:c r="O52" s="18" t="str">
        <x:f>IF(OR(G52&lt;0,K52&lt;0,K52&gt;G52,J52&lt;0,J52&gt;100,H52&lt;0,I52&lt;0),"بازبینی","تأیید")</x:f>
        <x:v>تأیید</x:v>
      </x:c>
    </x:row>
    <x:row r="53" ht="23" customHeight="1">
      <x:c r="A53" s="13" t="str">
        <x:v>S-0409</x:v>
      </x:c>
      <x:c r="B53" s="24" t="n">
        <x:v>46133</x:v>
      </x:c>
      <x:c r="C53" s="18" t="n">
        <x:f>MONTH(B53)</x:f>
        <x:v>4</x:v>
      </x:c>
      <x:c r="D53" s="16" t="str">
        <x:v>شرق</x:v>
      </x:c>
      <x:c r="E53" s="16" t="str">
        <x:v>تجهیزات اداری</x:v>
      </x:c>
      <x:c r="F53" s="16" t="str">
        <x:v>میز کار</x:v>
      </x:c>
      <x:c r="G53" s="16" t="n">
        <x:v>15</x:v>
      </x:c>
      <x:c r="H53" s="20" t="n">
        <x:v>2700000</x:v>
      </x:c>
      <x:c r="I53" s="20" t="n">
        <x:v>1541000</x:v>
      </x:c>
      <x:c r="J53" s="16" t="n">
        <x:v>0</x:v>
      </x:c>
      <x:c r="K53" s="16" t="n">
        <x:v>0</x:v>
      </x:c>
      <x:c r="L53" s="22" t="n">
        <x:f>MAX(0,(G53-K53)*H53*(1-J53/100))</x:f>
        <x:v>40500000</x:v>
      </x:c>
      <x:c r="M53" s="22" t="n">
        <x:f>MAX(0,(G53-K53)*I53)</x:f>
        <x:v>23115000</x:v>
      </x:c>
      <x:c r="N53" s="22" t="n">
        <x:f>L53-M53</x:f>
        <x:v>17385000</x:v>
      </x:c>
      <x:c r="O53" s="18" t="str">
        <x:f>IF(OR(G53&lt;0,K53&lt;0,K53&gt;G53,J53&lt;0,J53&gt;100,H53&lt;0,I53&lt;0),"بازبینی","تأیید")</x:f>
        <x:v>تأیید</x:v>
      </x:c>
    </x:row>
    <x:row r="54" ht="23" customHeight="1">
      <x:c r="A54" s="13" t="str">
        <x:v>S-0410</x:v>
      </x:c>
      <x:c r="B54" s="24" t="n">
        <x:v>46114</x:v>
      </x:c>
      <x:c r="C54" s="18" t="n">
        <x:f>MONTH(B54)</x:f>
        <x:v>4</x:v>
      </x:c>
      <x:c r="D54" s="16" t="str">
        <x:v>شمال</x:v>
      </x:c>
      <x:c r="E54" s="16" t="str">
        <x:v>ملزومات مصرفی</x:v>
      </x:c>
      <x:c r="F54" s="16" t="str">
        <x:v>کاغذ</x:v>
      </x:c>
      <x:c r="G54" s="16" t="n">
        <x:v>17</x:v>
      </x:c>
      <x:c r="H54" s="20" t="n">
        <x:v>4100000</x:v>
      </x:c>
      <x:c r="I54" s="20" t="n">
        <x:v>2506000</x:v>
      </x:c>
      <x:c r="J54" s="16" t="n">
        <x:v>0</x:v>
      </x:c>
      <x:c r="K54" s="16" t="n">
        <x:v>0</x:v>
      </x:c>
      <x:c r="L54" s="22" t="n">
        <x:f>MAX(0,(G54-K54)*H54*(1-J54/100))</x:f>
        <x:v>69700000</x:v>
      </x:c>
      <x:c r="M54" s="22" t="n">
        <x:f>MAX(0,(G54-K54)*I54)</x:f>
        <x:v>42602000</x:v>
      </x:c>
      <x:c r="N54" s="22" t="n">
        <x:f>L54-M54</x:f>
        <x:v>27098000</x:v>
      </x:c>
      <x:c r="O54" s="18" t="str">
        <x:f>IF(OR(G54&lt;0,K54&lt;0,K54&gt;G54,J54&lt;0,J54&gt;100,H54&lt;0,I54&lt;0),"بازبینی","تأیید")</x:f>
        <x:v>تأیید</x:v>
      </x:c>
    </x:row>
    <x:row r="55" ht="23" customHeight="1">
      <x:c r="A55" s="13" t="str">
        <x:v>S-0411</x:v>
      </x:c>
      <x:c r="B55" s="24" t="n">
        <x:v>46134</x:v>
      </x:c>
      <x:c r="C55" s="18" t="n">
        <x:f>MONTH(B55)</x:f>
        <x:v>4</x:v>
      </x:c>
      <x:c r="D55" s="16" t="str">
        <x:v>شمال</x:v>
      </x:c>
      <x:c r="E55" s="16" t="str">
        <x:v>تجهیزات اداری</x:v>
      </x:c>
      <x:c r="F55" s="16" t="str">
        <x:v>میز کار</x:v>
      </x:c>
      <x:c r="G55" s="16" t="n">
        <x:v>7</x:v>
      </x:c>
      <x:c r="H55" s="20" t="n">
        <x:v>1900000</x:v>
      </x:c>
      <x:c r="I55" s="20" t="n">
        <x:v>1042000</x:v>
      </x:c>
      <x:c r="J55" s="16" t="n">
        <x:v>0</x:v>
      </x:c>
      <x:c r="K55" s="16" t="n">
        <x:v>0</x:v>
      </x:c>
      <x:c r="L55" s="22" t="n">
        <x:f>MAX(0,(G55-K55)*H55*(1-J55/100))</x:f>
        <x:v>13300000</x:v>
      </x:c>
      <x:c r="M55" s="22" t="n">
        <x:f>MAX(0,(G55-K55)*I55)</x:f>
        <x:v>7294000</x:v>
      </x:c>
      <x:c r="N55" s="22" t="n">
        <x:f>L55-M55</x:f>
        <x:v>6006000</x:v>
      </x:c>
      <x:c r="O55" s="18" t="str">
        <x:f>IF(OR(G55&lt;0,K55&lt;0,K55&gt;G55,J55&lt;0,J55&gt;100,H55&lt;0,I55&lt;0),"بازبینی","تأیید")</x:f>
        <x:v>تأیید</x:v>
      </x:c>
    </x:row>
    <x:row r="56" ht="23" customHeight="1">
      <x:c r="A56" s="13" t="str">
        <x:v>S-0412</x:v>
      </x:c>
      <x:c r="B56" s="24" t="n">
        <x:v>46128</x:v>
      </x:c>
      <x:c r="C56" s="18" t="n">
        <x:f>MONTH(B56)</x:f>
        <x:v>4</x:v>
      </x:c>
      <x:c r="D56" s="16" t="str">
        <x:v>شمال</x:v>
      </x:c>
      <x:c r="E56" s="16" t="str">
        <x:v>لوازم دیجیتال</x:v>
      </x:c>
      <x:c r="F56" s="16" t="str">
        <x:v>هاب</x:v>
      </x:c>
      <x:c r="G56" s="16" t="n">
        <x:v>4</x:v>
      </x:c>
      <x:c r="H56" s="20" t="n">
        <x:v>2500000</x:v>
      </x:c>
      <x:c r="I56" s="20" t="n">
        <x:v>1568000</x:v>
      </x:c>
      <x:c r="J56" s="16" t="n">
        <x:v>0</x:v>
      </x:c>
      <x:c r="K56" s="16" t="n">
        <x:v>1</x:v>
      </x:c>
      <x:c r="L56" s="22" t="n">
        <x:f>MAX(0,(G56-K56)*H56*(1-J56/100))</x:f>
        <x:v>7500000</x:v>
      </x:c>
      <x:c r="M56" s="22" t="n">
        <x:f>MAX(0,(G56-K56)*I56)</x:f>
        <x:v>4704000</x:v>
      </x:c>
      <x:c r="N56" s="22" t="n">
        <x:f>L56-M56</x:f>
        <x:v>2796000</x:v>
      </x:c>
      <x:c r="O56" s="18" t="str">
        <x:f>IF(OR(G56&lt;0,K56&lt;0,K56&gt;G56,J56&lt;0,J56&gt;100,H56&lt;0,I56&lt;0),"بازبینی","تأیید")</x:f>
        <x:v>تأیید</x:v>
      </x:c>
    </x:row>
    <x:row r="57" ht="23" customHeight="1">
      <x:c r="A57" s="13" t="str">
        <x:v>S-0501</x:v>
      </x:c>
      <x:c r="B57" s="24" t="n">
        <x:v>46146</x:v>
      </x:c>
      <x:c r="C57" s="18" t="n">
        <x:f>MONTH(B57)</x:f>
        <x:v>5</x:v>
      </x:c>
      <x:c r="D57" s="16" t="str">
        <x:v>شرق</x:v>
      </x:c>
      <x:c r="E57" s="16" t="str">
        <x:v>خدمات</x:v>
      </x:c>
      <x:c r="F57" s="16" t="str">
        <x:v>نصب تجهیزات</x:v>
      </x:c>
      <x:c r="G57" s="16" t="n">
        <x:v>2</x:v>
      </x:c>
      <x:c r="H57" s="20" t="n">
        <x:v>5700000</x:v>
      </x:c>
      <x:c r="I57" s="20" t="n">
        <x:v>3465000</x:v>
      </x:c>
      <x:c r="J57" s="16" t="n">
        <x:v>0</x:v>
      </x:c>
      <x:c r="K57" s="16" t="n">
        <x:v>0</x:v>
      </x:c>
      <x:c r="L57" s="22" t="n">
        <x:f>MAX(0,(G57-K57)*H57*(1-J57/100))</x:f>
        <x:v>11400000</x:v>
      </x:c>
      <x:c r="M57" s="22" t="n">
        <x:f>MAX(0,(G57-K57)*I57)</x:f>
        <x:v>6930000</x:v>
      </x:c>
      <x:c r="N57" s="22" t="n">
        <x:f>L57-M57</x:f>
        <x:v>4470000</x:v>
      </x:c>
      <x:c r="O57" s="18" t="str">
        <x:f>IF(OR(G57&lt;0,K57&lt;0,K57&gt;G57,J57&lt;0,J57&gt;100,H57&lt;0,I57&lt;0),"بازبینی","تأیید")</x:f>
        <x:v>تأیید</x:v>
      </x:c>
    </x:row>
    <x:row r="58" ht="23" customHeight="1">
      <x:c r="A58" s="13" t="str">
        <x:v>S-0502</x:v>
      </x:c>
      <x:c r="B58" s="24" t="n">
        <x:v>46161</x:v>
      </x:c>
      <x:c r="C58" s="18" t="n">
        <x:f>MONTH(B58)</x:f>
        <x:v>5</x:v>
      </x:c>
      <x:c r="D58" s="16" t="str">
        <x:v>غرب</x:v>
      </x:c>
      <x:c r="E58" s="16" t="str">
        <x:v>تجهیزات اداری</x:v>
      </x:c>
      <x:c r="F58" s="16" t="str">
        <x:v>میز کار</x:v>
      </x:c>
      <x:c r="G58" s="16" t="n">
        <x:v>2</x:v>
      </x:c>
      <x:c r="H58" s="20" t="n">
        <x:v>3200000</x:v>
      </x:c>
      <x:c r="I58" s="20" t="n">
        <x:v>2180000</x:v>
      </x:c>
      <x:c r="J58" s="16" t="n">
        <x:v>5</x:v>
      </x:c>
      <x:c r="K58" s="16" t="n">
        <x:v>1</x:v>
      </x:c>
      <x:c r="L58" s="22" t="n">
        <x:f>MAX(0,(G58-K58)*H58*(1-J58/100))</x:f>
        <x:v>3040000</x:v>
      </x:c>
      <x:c r="M58" s="22" t="n">
        <x:f>MAX(0,(G58-K58)*I58)</x:f>
        <x:v>2180000</x:v>
      </x:c>
      <x:c r="N58" s="22" t="n">
        <x:f>L58-M58</x:f>
        <x:v>860000</x:v>
      </x:c>
      <x:c r="O58" s="18" t="str">
        <x:f>IF(OR(G58&lt;0,K58&lt;0,K58&gt;G58,J58&lt;0,J58&gt;100,H58&lt;0,I58&lt;0),"بازبینی","تأیید")</x:f>
        <x:v>تأیید</x:v>
      </x:c>
    </x:row>
    <x:row r="59" ht="23" customHeight="1">
      <x:c r="A59" s="13" t="str">
        <x:v>S-0503</x:v>
      </x:c>
      <x:c r="B59" s="24" t="n">
        <x:v>46143</x:v>
      </x:c>
      <x:c r="C59" s="18" t="n">
        <x:f>MONTH(B59)</x:f>
        <x:v>5</x:v>
      </x:c>
      <x:c r="D59" s="16" t="str">
        <x:v>شرق</x:v>
      </x:c>
      <x:c r="E59" s="16" t="str">
        <x:v>تجهیزات اداری</x:v>
      </x:c>
      <x:c r="F59" s="16" t="str">
        <x:v>قفسه</x:v>
      </x:c>
      <x:c r="G59" s="16" t="n">
        <x:v>9</x:v>
      </x:c>
      <x:c r="H59" s="20" t="n">
        <x:v>4300000</x:v>
      </x:c>
      <x:c r="I59" s="20" t="n">
        <x:v>3050000</x:v>
      </x:c>
      <x:c r="J59" s="16" t="n">
        <x:v>0</x:v>
      </x:c>
      <x:c r="K59" s="16" t="n">
        <x:v>1</x:v>
      </x:c>
      <x:c r="L59" s="22" t="n">
        <x:f>MAX(0,(G59-K59)*H59*(1-J59/100))</x:f>
        <x:v>34400000</x:v>
      </x:c>
      <x:c r="M59" s="22" t="n">
        <x:f>MAX(0,(G59-K59)*I59)</x:f>
        <x:v>24400000</x:v>
      </x:c>
      <x:c r="N59" s="22" t="n">
        <x:f>L59-M59</x:f>
        <x:v>10000000</x:v>
      </x:c>
      <x:c r="O59" s="18" t="str">
        <x:f>IF(OR(G59&lt;0,K59&lt;0,K59&gt;G59,J59&lt;0,J59&gt;100,H59&lt;0,I59&lt;0),"بازبینی","تأیید")</x:f>
        <x:v>تأیید</x:v>
      </x:c>
    </x:row>
    <x:row r="60" ht="23" customHeight="1">
      <x:c r="A60" s="13" t="str">
        <x:v>S-0504</x:v>
      </x:c>
      <x:c r="B60" s="24" t="n">
        <x:v>46143</x:v>
      </x:c>
      <x:c r="C60" s="18" t="n">
        <x:f>MONTH(B60)</x:f>
        <x:v>5</x:v>
      </x:c>
      <x:c r="D60" s="16" t="str">
        <x:v>جنوب</x:v>
      </x:c>
      <x:c r="E60" s="16" t="str">
        <x:v>لوازم دیجیتال</x:v>
      </x:c>
      <x:c r="F60" s="16" t="str">
        <x:v>نمایشگر</x:v>
      </x:c>
      <x:c r="G60" s="16" t="n">
        <x:v>10</x:v>
      </x:c>
      <x:c r="H60" s="20" t="n">
        <x:v>5000000</x:v>
      </x:c>
      <x:c r="I60" s="20" t="n">
        <x:v>3038000</x:v>
      </x:c>
      <x:c r="J60" s="16" t="n">
        <x:v>0</x:v>
      </x:c>
      <x:c r="K60" s="16" t="n">
        <x:v>0</x:v>
      </x:c>
      <x:c r="L60" s="22" t="n">
        <x:f>MAX(0,(G60-K60)*H60*(1-J60/100))</x:f>
        <x:v>50000000</x:v>
      </x:c>
      <x:c r="M60" s="22" t="n">
        <x:f>MAX(0,(G60-K60)*I60)</x:f>
        <x:v>30380000</x:v>
      </x:c>
      <x:c r="N60" s="22" t="n">
        <x:f>L60-M60</x:f>
        <x:v>19620000</x:v>
      </x:c>
      <x:c r="O60" s="18" t="str">
        <x:f>IF(OR(G60&lt;0,K60&lt;0,K60&gt;G60,J60&lt;0,J60&gt;100,H60&lt;0,I60&lt;0),"بازبینی","تأیید")</x:f>
        <x:v>تأیید</x:v>
      </x:c>
    </x:row>
    <x:row r="61" ht="23" customHeight="1">
      <x:c r="A61" s="13" t="str">
        <x:v>S-0505</x:v>
      </x:c>
      <x:c r="B61" s="24" t="n">
        <x:v>46156</x:v>
      </x:c>
      <x:c r="C61" s="18" t="n">
        <x:f>MONTH(B61)</x:f>
        <x:v>5</x:v>
      </x:c>
      <x:c r="D61" s="16" t="str">
        <x:v>جنوب</x:v>
      </x:c>
      <x:c r="E61" s="16" t="str">
        <x:v>ملزومات مصرفی</x:v>
      </x:c>
      <x:c r="F61" s="16" t="str">
        <x:v>زونکن</x:v>
      </x:c>
      <x:c r="G61" s="16" t="n">
        <x:v>4</x:v>
      </x:c>
      <x:c r="H61" s="20" t="n">
        <x:v>5000000</x:v>
      </x:c>
      <x:c r="I61" s="20" t="n">
        <x:v>3749000</x:v>
      </x:c>
      <x:c r="J61" s="16" t="n">
        <x:v>0</x:v>
      </x:c>
      <x:c r="K61" s="16" t="n">
        <x:v>0</x:v>
      </x:c>
      <x:c r="L61" s="22" t="n">
        <x:f>MAX(0,(G61-K61)*H61*(1-J61/100))</x:f>
        <x:v>20000000</x:v>
      </x:c>
      <x:c r="M61" s="22" t="n">
        <x:f>MAX(0,(G61-K61)*I61)</x:f>
        <x:v>14996000</x:v>
      </x:c>
      <x:c r="N61" s="22" t="n">
        <x:f>L61-M61</x:f>
        <x:v>5004000</x:v>
      </x:c>
      <x:c r="O61" s="18" t="str">
        <x:f>IF(OR(G61&lt;0,K61&lt;0,K61&gt;G61,J61&lt;0,J61&gt;100,H61&lt;0,I61&lt;0),"بازبینی","تأیید")</x:f>
        <x:v>تأیید</x:v>
      </x:c>
    </x:row>
    <x:row r="62" ht="23" customHeight="1">
      <x:c r="A62" s="13" t="str">
        <x:v>S-0506</x:v>
      </x:c>
      <x:c r="B62" s="24" t="n">
        <x:v>46145</x:v>
      </x:c>
      <x:c r="C62" s="18" t="n">
        <x:f>MONTH(B62)</x:f>
        <x:v>5</x:v>
      </x:c>
      <x:c r="D62" s="16" t="str">
        <x:v>شمال</x:v>
      </x:c>
      <x:c r="E62" s="16" t="str">
        <x:v>ملزومات مصرفی</x:v>
      </x:c>
      <x:c r="F62" s="16" t="str">
        <x:v>جوهر</x:v>
      </x:c>
      <x:c r="G62" s="16" t="n">
        <x:v>18</x:v>
      </x:c>
      <x:c r="H62" s="20" t="n">
        <x:v>6400000</x:v>
      </x:c>
      <x:c r="I62" s="20" t="n">
        <x:v>4610000</x:v>
      </x:c>
      <x:c r="J62" s="16" t="n">
        <x:v>12</x:v>
      </x:c>
      <x:c r="K62" s="16" t="n">
        <x:v>0</x:v>
      </x:c>
      <x:c r="L62" s="22" t="n">
        <x:f>MAX(0,(G62-K62)*H62*(1-J62/100))</x:f>
        <x:v>101376000</x:v>
      </x:c>
      <x:c r="M62" s="22" t="n">
        <x:f>MAX(0,(G62-K62)*I62)</x:f>
        <x:v>82980000</x:v>
      </x:c>
      <x:c r="N62" s="22" t="n">
        <x:f>L62-M62</x:f>
        <x:v>18396000</x:v>
      </x:c>
      <x:c r="O62" s="18" t="str">
        <x:f>IF(OR(G62&lt;0,K62&lt;0,K62&gt;G62,J62&lt;0,J62&gt;100,H62&lt;0,I62&lt;0),"بازبینی","تأیید")</x:f>
        <x:v>تأیید</x:v>
      </x:c>
    </x:row>
    <x:row r="63" ht="23" customHeight="1">
      <x:c r="A63" s="13" t="str">
        <x:v>S-0507</x:v>
      </x:c>
      <x:c r="B63" s="24" t="n">
        <x:v>46158</x:v>
      </x:c>
      <x:c r="C63" s="18" t="n">
        <x:f>MONTH(B63)</x:f>
        <x:v>5</x:v>
      </x:c>
      <x:c r="D63" s="16" t="str">
        <x:v>جنوب</x:v>
      </x:c>
      <x:c r="E63" s="16" t="str">
        <x:v>ملزومات مصرفی</x:v>
      </x:c>
      <x:c r="F63" s="16" t="str">
        <x:v>کاغذ</x:v>
      </x:c>
      <x:c r="G63" s="16" t="n">
        <x:v>4</x:v>
      </x:c>
      <x:c r="H63" s="20" t="n">
        <x:v>4700000</x:v>
      </x:c>
      <x:c r="I63" s="20" t="n">
        <x:v>2757000</x:v>
      </x:c>
      <x:c r="J63" s="16" t="n">
        <x:v>0</x:v>
      </x:c>
      <x:c r="K63" s="16" t="n">
        <x:v>0</x:v>
      </x:c>
      <x:c r="L63" s="22" t="n">
        <x:f>MAX(0,(G63-K63)*H63*(1-J63/100))</x:f>
        <x:v>18800000</x:v>
      </x:c>
      <x:c r="M63" s="22" t="n">
        <x:f>MAX(0,(G63-K63)*I63)</x:f>
        <x:v>11028000</x:v>
      </x:c>
      <x:c r="N63" s="22" t="n">
        <x:f>L63-M63</x:f>
        <x:v>7772000</x:v>
      </x:c>
      <x:c r="O63" s="18" t="str">
        <x:f>IF(OR(G63&lt;0,K63&lt;0,K63&gt;G63,J63&lt;0,J63&gt;100,H63&lt;0,I63&lt;0),"بازبینی","تأیید")</x:f>
        <x:v>تأیید</x:v>
      </x:c>
    </x:row>
    <x:row r="64" ht="23" customHeight="1">
      <x:c r="A64" s="13" t="str">
        <x:v>S-0508</x:v>
      </x:c>
      <x:c r="B64" s="24" t="n">
        <x:v>46167</x:v>
      </x:c>
      <x:c r="C64" s="18" t="n">
        <x:f>MONTH(B64)</x:f>
        <x:v>5</x:v>
      </x:c>
      <x:c r="D64" s="16" t="str">
        <x:v>شمال</x:v>
      </x:c>
      <x:c r="E64" s="16" t="str">
        <x:v>لوازم دیجیتال</x:v>
      </x:c>
      <x:c r="F64" s="16" t="str">
        <x:v>هاب</x:v>
      </x:c>
      <x:c r="G64" s="16" t="n">
        <x:v>16</x:v>
      </x:c>
      <x:c r="H64" s="20" t="n">
        <x:v>1500000</x:v>
      </x:c>
      <x:c r="I64" s="20" t="n">
        <x:v>987000</x:v>
      </x:c>
      <x:c r="J64" s="16" t="n">
        <x:v>0</x:v>
      </x:c>
      <x:c r="K64" s="16" t="n">
        <x:v>0</x:v>
      </x:c>
      <x:c r="L64" s="22" t="n">
        <x:f>MAX(0,(G64-K64)*H64*(1-J64/100))</x:f>
        <x:v>24000000</x:v>
      </x:c>
      <x:c r="M64" s="22" t="n">
        <x:f>MAX(0,(G64-K64)*I64)</x:f>
        <x:v>15792000</x:v>
      </x:c>
      <x:c r="N64" s="22" t="n">
        <x:f>L64-M64</x:f>
        <x:v>8208000</x:v>
      </x:c>
      <x:c r="O64" s="18" t="str">
        <x:f>IF(OR(G64&lt;0,K64&lt;0,K64&gt;G64,J64&lt;0,J64&gt;100,H64&lt;0,I64&lt;0),"بازبینی","تأیید")</x:f>
        <x:v>تأیید</x:v>
      </x:c>
    </x:row>
    <x:row r="65" ht="23" customHeight="1">
      <x:c r="A65" s="13" t="str">
        <x:v>S-0509</x:v>
      </x:c>
      <x:c r="B65" s="24" t="n">
        <x:v>46154</x:v>
      </x:c>
      <x:c r="C65" s="18" t="n">
        <x:f>MONTH(B65)</x:f>
        <x:v>5</x:v>
      </x:c>
      <x:c r="D65" s="16" t="str">
        <x:v>جنوب</x:v>
      </x:c>
      <x:c r="E65" s="16" t="str">
        <x:v>تجهیزات اداری</x:v>
      </x:c>
      <x:c r="F65" s="16" t="str">
        <x:v>میز کار</x:v>
      </x:c>
      <x:c r="G65" s="16" t="n">
        <x:v>16</x:v>
      </x:c>
      <x:c r="H65" s="20" t="n">
        <x:v>5100000</x:v>
      </x:c>
      <x:c r="I65" s="20" t="n">
        <x:v>3943000</x:v>
      </x:c>
      <x:c r="J65" s="16" t="n">
        <x:v>0</x:v>
      </x:c>
      <x:c r="K65" s="16" t="n">
        <x:v>0</x:v>
      </x:c>
      <x:c r="L65" s="22" t="n">
        <x:f>MAX(0,(G65-K65)*H65*(1-J65/100))</x:f>
        <x:v>81600000</x:v>
      </x:c>
      <x:c r="M65" s="22" t="n">
        <x:f>MAX(0,(G65-K65)*I65)</x:f>
        <x:v>63088000</x:v>
      </x:c>
      <x:c r="N65" s="22" t="n">
        <x:f>L65-M65</x:f>
        <x:v>18512000</x:v>
      </x:c>
      <x:c r="O65" s="18" t="str">
        <x:f>IF(OR(G65&lt;0,K65&lt;0,K65&gt;G65,J65&lt;0,J65&gt;100,H65&lt;0,I65&lt;0),"بازبینی","تأیید")</x:f>
        <x:v>تأیید</x:v>
      </x:c>
    </x:row>
    <x:row r="66" ht="23" customHeight="1">
      <x:c r="A66" s="13" t="str">
        <x:v>S-0510</x:v>
      </x:c>
      <x:c r="B66" s="24" t="n">
        <x:v>46143</x:v>
      </x:c>
      <x:c r="C66" s="18" t="n">
        <x:f>MONTH(B66)</x:f>
        <x:v>5</x:v>
      </x:c>
      <x:c r="D66" s="16" t="str">
        <x:v>غرب</x:v>
      </x:c>
      <x:c r="E66" s="16" t="str">
        <x:v>خدمات</x:v>
      </x:c>
      <x:c r="F66" s="16" t="str">
        <x:v>نصب تجهیزات</x:v>
      </x:c>
      <x:c r="G66" s="16" t="n">
        <x:v>2</x:v>
      </x:c>
      <x:c r="H66" s="20" t="n">
        <x:v>2000000</x:v>
      </x:c>
      <x:c r="I66" s="20" t="n">
        <x:v>1221000</x:v>
      </x:c>
      <x:c r="J66" s="16" t="n">
        <x:v>0</x:v>
      </x:c>
      <x:c r="K66" s="16" t="n">
        <x:v>0</x:v>
      </x:c>
      <x:c r="L66" s="22" t="n">
        <x:f>MAX(0,(G66-K66)*H66*(1-J66/100))</x:f>
        <x:v>4000000</x:v>
      </x:c>
      <x:c r="M66" s="22" t="n">
        <x:f>MAX(0,(G66-K66)*I66)</x:f>
        <x:v>2442000</x:v>
      </x:c>
      <x:c r="N66" s="22" t="n">
        <x:f>L66-M66</x:f>
        <x:v>1558000</x:v>
      </x:c>
      <x:c r="O66" s="18" t="str">
        <x:f>IF(OR(G66&lt;0,K66&lt;0,K66&gt;G66,J66&lt;0,J66&gt;100,H66&lt;0,I66&lt;0),"بازبینی","تأیید")</x:f>
        <x:v>تأیید</x:v>
      </x:c>
    </x:row>
    <x:row r="67" ht="23" customHeight="1">
      <x:c r="A67" s="13" t="str">
        <x:v>S-0511</x:v>
      </x:c>
      <x:c r="B67" s="24" t="n">
        <x:v>46165</x:v>
      </x:c>
      <x:c r="C67" s="18" t="n">
        <x:f>MONTH(B67)</x:f>
        <x:v>5</x:v>
      </x:c>
      <x:c r="D67" s="16" t="str">
        <x:v>شمال</x:v>
      </x:c>
      <x:c r="E67" s="16" t="str">
        <x:v>ملزومات مصرفی</x:v>
      </x:c>
      <x:c r="F67" s="16" t="str">
        <x:v>جوهر</x:v>
      </x:c>
      <x:c r="G67" s="16" t="n">
        <x:v>9</x:v>
      </x:c>
      <x:c r="H67" s="20" t="n">
        <x:v>2400000</x:v>
      </x:c>
      <x:c r="I67" s="20" t="n">
        <x:v>1753000</x:v>
      </x:c>
      <x:c r="J67" s="16" t="n">
        <x:v>0</x:v>
      </x:c>
      <x:c r="K67" s="16" t="n">
        <x:v>0</x:v>
      </x:c>
      <x:c r="L67" s="22" t="n">
        <x:f>MAX(0,(G67-K67)*H67*(1-J67/100))</x:f>
        <x:v>21600000</x:v>
      </x:c>
      <x:c r="M67" s="22" t="n">
        <x:f>MAX(0,(G67-K67)*I67)</x:f>
        <x:v>15777000</x:v>
      </x:c>
      <x:c r="N67" s="22" t="n">
        <x:f>L67-M67</x:f>
        <x:v>5823000</x:v>
      </x:c>
      <x:c r="O67" s="18" t="str">
        <x:f>IF(OR(G67&lt;0,K67&lt;0,K67&gt;G67,J67&lt;0,J67&gt;100,H67&lt;0,I67&lt;0),"بازبینی","تأیید")</x:f>
        <x:v>تأیید</x:v>
      </x:c>
    </x:row>
    <x:row r="68" ht="23" customHeight="1">
      <x:c r="A68" s="13" t="str">
        <x:v>S-0512</x:v>
      </x:c>
      <x:c r="B68" s="24" t="n">
        <x:v>46161</x:v>
      </x:c>
      <x:c r="C68" s="18" t="n">
        <x:f>MONTH(B68)</x:f>
        <x:v>5</x:v>
      </x:c>
      <x:c r="D68" s="16" t="str">
        <x:v>شرق</x:v>
      </x:c>
      <x:c r="E68" s="16" t="str">
        <x:v>لوازم دیجیتال</x:v>
      </x:c>
      <x:c r="F68" s="16" t="str">
        <x:v>صفحه‌کلید</x:v>
      </x:c>
      <x:c r="G68" s="16" t="n">
        <x:v>17</x:v>
      </x:c>
      <x:c r="H68" s="20" t="n">
        <x:v>3600000</x:v>
      </x:c>
      <x:c r="I68" s="20" t="n">
        <x:v>2554000</x:v>
      </x:c>
      <x:c r="J68" s="16" t="n">
        <x:v>0</x:v>
      </x:c>
      <x:c r="K68" s="16" t="n">
        <x:v>0</x:v>
      </x:c>
      <x:c r="L68" s="22" t="n">
        <x:f>MAX(0,(G68-K68)*H68*(1-J68/100))</x:f>
        <x:v>61200000</x:v>
      </x:c>
      <x:c r="M68" s="22" t="n">
        <x:f>MAX(0,(G68-K68)*I68)</x:f>
        <x:v>43418000</x:v>
      </x:c>
      <x:c r="N68" s="22" t="n">
        <x:f>L68-M68</x:f>
        <x:v>17782000</x:v>
      </x:c>
      <x:c r="O68" s="18" t="str">
        <x:f>IF(OR(G68&lt;0,K68&lt;0,K68&gt;G68,J68&lt;0,J68&gt;100,H68&lt;0,I68&lt;0),"بازبینی","تأیید")</x:f>
        <x:v>تأیید</x:v>
      </x:c>
    </x:row>
    <x:row r="69" ht="23" customHeight="1">
      <x:c r="A69" s="13" t="str">
        <x:v>S-0601</x:v>
      </x:c>
      <x:c r="B69" s="24" t="n">
        <x:v>46184</x:v>
      </x:c>
      <x:c r="C69" s="18" t="n">
        <x:f>MONTH(B69)</x:f>
        <x:v>6</x:v>
      </x:c>
      <x:c r="D69" s="16" t="str">
        <x:v>جنوب</x:v>
      </x:c>
      <x:c r="E69" s="16" t="str">
        <x:v>ملزومات مصرفی</x:v>
      </x:c>
      <x:c r="F69" s="16" t="str">
        <x:v>زونکن</x:v>
      </x:c>
      <x:c r="G69" s="16" t="n">
        <x:v>15</x:v>
      </x:c>
      <x:c r="H69" s="20" t="n">
        <x:v>4200000</x:v>
      </x:c>
      <x:c r="I69" s="20" t="n">
        <x:v>2487000</x:v>
      </x:c>
      <x:c r="J69" s="16" t="n">
        <x:v>0</x:v>
      </x:c>
      <x:c r="K69" s="16" t="n">
        <x:v>0</x:v>
      </x:c>
      <x:c r="L69" s="22" t="n">
        <x:f>MAX(0,(G69-K69)*H69*(1-J69/100))</x:f>
        <x:v>63000000</x:v>
      </x:c>
      <x:c r="M69" s="22" t="n">
        <x:f>MAX(0,(G69-K69)*I69)</x:f>
        <x:v>37305000</x:v>
      </x:c>
      <x:c r="N69" s="22" t="n">
        <x:f>L69-M69</x:f>
        <x:v>25695000</x:v>
      </x:c>
      <x:c r="O69" s="18" t="str">
        <x:f>IF(OR(G69&lt;0,K69&lt;0,K69&gt;G69,J69&lt;0,J69&gt;100,H69&lt;0,I69&lt;0),"بازبینی","تأیید")</x:f>
        <x:v>تأیید</x:v>
      </x:c>
    </x:row>
    <x:row r="70" ht="23" customHeight="1">
      <x:c r="A70" s="13" t="str">
        <x:v>S-0602</x:v>
      </x:c>
      <x:c r="B70" s="24" t="n">
        <x:v>46190</x:v>
      </x:c>
      <x:c r="C70" s="18" t="n">
        <x:f>MONTH(B70)</x:f>
        <x:v>6</x:v>
      </x:c>
      <x:c r="D70" s="16" t="str">
        <x:v>غرب</x:v>
      </x:c>
      <x:c r="E70" s="16" t="str">
        <x:v>خدمات</x:v>
      </x:c>
      <x:c r="F70" s="16" t="str">
        <x:v>پشتیبانی</x:v>
      </x:c>
      <x:c r="G70" s="16" t="n">
        <x:v>16</x:v>
      </x:c>
      <x:c r="H70" s="20" t="n">
        <x:v>5900000</x:v>
      </x:c>
      <x:c r="I70" s="20" t="n">
        <x:v>3452000</x:v>
      </x:c>
      <x:c r="J70" s="16" t="n">
        <x:v>0</x:v>
      </x:c>
      <x:c r="K70" s="16" t="n">
        <x:v>0</x:v>
      </x:c>
      <x:c r="L70" s="22" t="n">
        <x:f>MAX(0,(G70-K70)*H70*(1-J70/100))</x:f>
        <x:v>94400000</x:v>
      </x:c>
      <x:c r="M70" s="22" t="n">
        <x:f>MAX(0,(G70-K70)*I70)</x:f>
        <x:v>55232000</x:v>
      </x:c>
      <x:c r="N70" s="22" t="n">
        <x:f>L70-M70</x:f>
        <x:v>39168000</x:v>
      </x:c>
      <x:c r="O70" s="18" t="str">
        <x:f>IF(OR(G70&lt;0,K70&lt;0,K70&gt;G70,J70&lt;0,J70&gt;100,H70&lt;0,I70&lt;0),"بازبینی","تأیید")</x:f>
        <x:v>تأیید</x:v>
      </x:c>
    </x:row>
    <x:row r="71" ht="23" customHeight="1">
      <x:c r="A71" s="13" t="str">
        <x:v>S-0603</x:v>
      </x:c>
      <x:c r="B71" s="24" t="n">
        <x:v>46187</x:v>
      </x:c>
      <x:c r="C71" s="18" t="n">
        <x:f>MONTH(B71)</x:f>
        <x:v>6</x:v>
      </x:c>
      <x:c r="D71" s="16" t="str">
        <x:v>شرق</x:v>
      </x:c>
      <x:c r="E71" s="16" t="str">
        <x:v>لوازم دیجیتال</x:v>
      </x:c>
      <x:c r="F71" s="16" t="str">
        <x:v>هاب</x:v>
      </x:c>
      <x:c r="G71" s="16" t="n">
        <x:v>9</x:v>
      </x:c>
      <x:c r="H71" s="20" t="n">
        <x:v>6000000</x:v>
      </x:c>
      <x:c r="I71" s="20" t="n">
        <x:v>4452000</x:v>
      </x:c>
      <x:c r="J71" s="16" t="n">
        <x:v>0</x:v>
      </x:c>
      <x:c r="K71" s="16" t="n">
        <x:v>0</x:v>
      </x:c>
      <x:c r="L71" s="22" t="n">
        <x:f>MAX(0,(G71-K71)*H71*(1-J71/100))</x:f>
        <x:v>54000000</x:v>
      </x:c>
      <x:c r="M71" s="22" t="n">
        <x:f>MAX(0,(G71-K71)*I71)</x:f>
        <x:v>40068000</x:v>
      </x:c>
      <x:c r="N71" s="22" t="n">
        <x:f>L71-M71</x:f>
        <x:v>13932000</x:v>
      </x:c>
      <x:c r="O71" s="18" t="str">
        <x:f>IF(OR(G71&lt;0,K71&lt;0,K71&gt;G71,J71&lt;0,J71&gt;100,H71&lt;0,I71&lt;0),"بازبینی","تأیید")</x:f>
        <x:v>تأیید</x:v>
      </x:c>
    </x:row>
    <x:row r="72" ht="23" customHeight="1">
      <x:c r="A72" s="13" t="str">
        <x:v>S-0604</x:v>
      </x:c>
      <x:c r="B72" s="24" t="n">
        <x:v>46183</x:v>
      </x:c>
      <x:c r="C72" s="18" t="n">
        <x:f>MONTH(B72)</x:f>
        <x:v>6</x:v>
      </x:c>
      <x:c r="D72" s="16" t="str">
        <x:v>جنوب</x:v>
      </x:c>
      <x:c r="E72" s="16" t="str">
        <x:v>ملزومات مصرفی</x:v>
      </x:c>
      <x:c r="F72" s="16" t="str">
        <x:v>زونکن</x:v>
      </x:c>
      <x:c r="G72" s="16" t="n">
        <x:v>14</x:v>
      </x:c>
      <x:c r="H72" s="20" t="n">
        <x:v>3300000</x:v>
      </x:c>
      <x:c r="I72" s="20" t="n">
        <x:v>2101000</x:v>
      </x:c>
      <x:c r="J72" s="16" t="n">
        <x:v>5</x:v>
      </x:c>
      <x:c r="K72" s="16" t="n">
        <x:v>0</x:v>
      </x:c>
      <x:c r="L72" s="22" t="n">
        <x:f>MAX(0,(G72-K72)*H72*(1-J72/100))</x:f>
        <x:v>43890000</x:v>
      </x:c>
      <x:c r="M72" s="22" t="n">
        <x:f>MAX(0,(G72-K72)*I72)</x:f>
        <x:v>29414000</x:v>
      </x:c>
      <x:c r="N72" s="22" t="n">
        <x:f>L72-M72</x:f>
        <x:v>14476000</x:v>
      </x:c>
      <x:c r="O72" s="18" t="str">
        <x:f>IF(OR(G72&lt;0,K72&lt;0,K72&gt;G72,J72&lt;0,J72&gt;100,H72&lt;0,I72&lt;0),"بازبینی","تأیید")</x:f>
        <x:v>تأیید</x:v>
      </x:c>
    </x:row>
    <x:row r="73" ht="23" customHeight="1">
      <x:c r="A73" s="13" t="str">
        <x:v>S-0605</x:v>
      </x:c>
      <x:c r="B73" s="24" t="n">
        <x:v>46182</x:v>
      </x:c>
      <x:c r="C73" s="18" t="n">
        <x:f>MONTH(B73)</x:f>
        <x:v>6</x:v>
      </x:c>
      <x:c r="D73" s="16" t="str">
        <x:v>غرب</x:v>
      </x:c>
      <x:c r="E73" s="16" t="str">
        <x:v>ملزومات مصرفی</x:v>
      </x:c>
      <x:c r="F73" s="16" t="str">
        <x:v>جوهر</x:v>
      </x:c>
      <x:c r="G73" s="16" t="n">
        <x:v>6</x:v>
      </x:c>
      <x:c r="H73" s="20" t="n">
        <x:v>2600000</x:v>
      </x:c>
      <x:c r="I73" s="20" t="n">
        <x:v>1805000</x:v>
      </x:c>
      <x:c r="J73" s="16" t="n">
        <x:v>0</x:v>
      </x:c>
      <x:c r="K73" s="16" t="n">
        <x:v>0</x:v>
      </x:c>
      <x:c r="L73" s="22" t="n">
        <x:f>MAX(0,(G73-K73)*H73*(1-J73/100))</x:f>
        <x:v>15600000</x:v>
      </x:c>
      <x:c r="M73" s="22" t="n">
        <x:f>MAX(0,(G73-K73)*I73)</x:f>
        <x:v>10830000</x:v>
      </x:c>
      <x:c r="N73" s="22" t="n">
        <x:f>L73-M73</x:f>
        <x:v>4770000</x:v>
      </x:c>
      <x:c r="O73" s="18" t="str">
        <x:f>IF(OR(G73&lt;0,K73&lt;0,K73&gt;G73,J73&lt;0,J73&gt;100,H73&lt;0,I73&lt;0),"بازبینی","تأیید")</x:f>
        <x:v>تأیید</x:v>
      </x:c>
    </x:row>
    <x:row r="74" ht="23" customHeight="1">
      <x:c r="A74" s="13" t="str">
        <x:v>S-0606</x:v>
      </x:c>
      <x:c r="B74" s="24" t="n">
        <x:v>46181</x:v>
      </x:c>
      <x:c r="C74" s="18" t="n">
        <x:f>MONTH(B74)</x:f>
        <x:v>6</x:v>
      </x:c>
      <x:c r="D74" s="16" t="str">
        <x:v>شرق</x:v>
      </x:c>
      <x:c r="E74" s="16" t="str">
        <x:v>لوازم دیجیتال</x:v>
      </x:c>
      <x:c r="F74" s="16" t="str">
        <x:v>هاب</x:v>
      </x:c>
      <x:c r="G74" s="16" t="n">
        <x:v>14</x:v>
      </x:c>
      <x:c r="H74" s="20" t="n">
        <x:v>1300000</x:v>
      </x:c>
      <x:c r="I74" s="20" t="n">
        <x:v>677000</x:v>
      </x:c>
      <x:c r="J74" s="16" t="n">
        <x:v>0</x:v>
      </x:c>
      <x:c r="K74" s="16" t="n">
        <x:v>0</x:v>
      </x:c>
      <x:c r="L74" s="22" t="n">
        <x:f>MAX(0,(G74-K74)*H74*(1-J74/100))</x:f>
        <x:v>18200000</x:v>
      </x:c>
      <x:c r="M74" s="22" t="n">
        <x:f>MAX(0,(G74-K74)*I74)</x:f>
        <x:v>9478000</x:v>
      </x:c>
      <x:c r="N74" s="22" t="n">
        <x:f>L74-M74</x:f>
        <x:v>8722000</x:v>
      </x:c>
      <x:c r="O74" s="18" t="str">
        <x:f>IF(OR(G74&lt;0,K74&lt;0,K74&gt;G74,J74&lt;0,J74&gt;100,H74&lt;0,I74&lt;0),"بازبینی","تأیید")</x:f>
        <x:v>تأیید</x:v>
      </x:c>
    </x:row>
    <x:row r="75" ht="23" customHeight="1">
      <x:c r="A75" s="13" t="str">
        <x:v>S-0607</x:v>
      </x:c>
      <x:c r="B75" s="24" t="n">
        <x:v>46179</x:v>
      </x:c>
      <x:c r="C75" s="18" t="n">
        <x:f>MONTH(B75)</x:f>
        <x:v>6</x:v>
      </x:c>
      <x:c r="D75" s="16" t="str">
        <x:v>شمال</x:v>
      </x:c>
      <x:c r="E75" s="16" t="str">
        <x:v>خدمات</x:v>
      </x:c>
      <x:c r="F75" s="16" t="str">
        <x:v>نصب تجهیزات</x:v>
      </x:c>
      <x:c r="G75" s="16" t="n">
        <x:v>3</x:v>
      </x:c>
      <x:c r="H75" s="20" t="n">
        <x:v>4400000</x:v>
      </x:c>
      <x:c r="I75" s="20" t="n">
        <x:v>2627000</x:v>
      </x:c>
      <x:c r="J75" s="16" t="n">
        <x:v>0</x:v>
      </x:c>
      <x:c r="K75" s="16" t="n">
        <x:v>0</x:v>
      </x:c>
      <x:c r="L75" s="22" t="n">
        <x:f>MAX(0,(G75-K75)*H75*(1-J75/100))</x:f>
        <x:v>13200000</x:v>
      </x:c>
      <x:c r="M75" s="22" t="n">
        <x:f>MAX(0,(G75-K75)*I75)</x:f>
        <x:v>7881000</x:v>
      </x:c>
      <x:c r="N75" s="22" t="n">
        <x:f>L75-M75</x:f>
        <x:v>5319000</x:v>
      </x:c>
      <x:c r="O75" s="18" t="str">
        <x:f>IF(OR(G75&lt;0,K75&lt;0,K75&gt;G75,J75&lt;0,J75&gt;100,H75&lt;0,I75&lt;0),"بازبینی","تأیید")</x:f>
        <x:v>تأیید</x:v>
      </x:c>
    </x:row>
    <x:row r="76" ht="23" customHeight="1">
      <x:c r="A76" s="13" t="str">
        <x:v>S-0608</x:v>
      </x:c>
      <x:c r="B76" s="24" t="n">
        <x:v>46194</x:v>
      </x:c>
      <x:c r="C76" s="18" t="n">
        <x:f>MONTH(B76)</x:f>
        <x:v>6</x:v>
      </x:c>
      <x:c r="D76" s="16" t="str">
        <x:v>شمال</x:v>
      </x:c>
      <x:c r="E76" s="16" t="str">
        <x:v>ملزومات مصرفی</x:v>
      </x:c>
      <x:c r="F76" s="16" t="str">
        <x:v>زونکن</x:v>
      </x:c>
      <x:c r="G76" s="16" t="n">
        <x:v>11</x:v>
      </x:c>
      <x:c r="H76" s="20" t="n">
        <x:v>4900000</x:v>
      </x:c>
      <x:c r="I76" s="20" t="n">
        <x:v>2990000</x:v>
      </x:c>
      <x:c r="J76" s="16" t="n">
        <x:v>0</x:v>
      </x:c>
      <x:c r="K76" s="16" t="n">
        <x:v>0</x:v>
      </x:c>
      <x:c r="L76" s="22" t="n">
        <x:f>MAX(0,(G76-K76)*H76*(1-J76/100))</x:f>
        <x:v>53900000</x:v>
      </x:c>
      <x:c r="M76" s="22" t="n">
        <x:f>MAX(0,(G76-K76)*I76)</x:f>
        <x:v>32890000</x:v>
      </x:c>
      <x:c r="N76" s="22" t="n">
        <x:f>L76-M76</x:f>
        <x:v>21010000</x:v>
      </x:c>
      <x:c r="O76" s="18" t="str">
        <x:f>IF(OR(G76&lt;0,K76&lt;0,K76&gt;G76,J76&lt;0,J76&gt;100,H76&lt;0,I76&lt;0),"بازبینی","تأیید")</x:f>
        <x:v>تأیید</x:v>
      </x:c>
    </x:row>
    <x:row r="77" ht="23" customHeight="1">
      <x:c r="A77" s="13" t="str">
        <x:v>S-0609</x:v>
      </x:c>
      <x:c r="B77" s="24" t="n">
        <x:v>46182</x:v>
      </x:c>
      <x:c r="C77" s="18" t="n">
        <x:f>MONTH(B77)</x:f>
        <x:v>6</x:v>
      </x:c>
      <x:c r="D77" s="16" t="str">
        <x:v>جنوب</x:v>
      </x:c>
      <x:c r="E77" s="16" t="str">
        <x:v>تجهیزات اداری</x:v>
      </x:c>
      <x:c r="F77" s="16" t="str">
        <x:v>میز کار</x:v>
      </x:c>
      <x:c r="G77" s="16" t="n">
        <x:v>14</x:v>
      </x:c>
      <x:c r="H77" s="20" t="n">
        <x:v>3600000</x:v>
      </x:c>
      <x:c r="I77" s="20" t="n">
        <x:v>2446000</x:v>
      </x:c>
      <x:c r="J77" s="16" t="n">
        <x:v>0</x:v>
      </x:c>
      <x:c r="K77" s="16" t="n">
        <x:v>0</x:v>
      </x:c>
      <x:c r="L77" s="22" t="n">
        <x:f>MAX(0,(G77-K77)*H77*(1-J77/100))</x:f>
        <x:v>50400000</x:v>
      </x:c>
      <x:c r="M77" s="22" t="n">
        <x:f>MAX(0,(G77-K77)*I77)</x:f>
        <x:v>34244000</x:v>
      </x:c>
      <x:c r="N77" s="22" t="n">
        <x:f>L77-M77</x:f>
        <x:v>16156000</x:v>
      </x:c>
      <x:c r="O77" s="18" t="str">
        <x:f>IF(OR(G77&lt;0,K77&lt;0,K77&gt;G77,J77&lt;0,J77&gt;100,H77&lt;0,I77&lt;0),"بازبینی","تأیید")</x:f>
        <x:v>تأیید</x:v>
      </x:c>
    </x:row>
    <x:row r="78" ht="23" customHeight="1">
      <x:c r="A78" s="13" t="str">
        <x:v>S-0610</x:v>
      </x:c>
      <x:c r="B78" s="24" t="n">
        <x:v>46197</x:v>
      </x:c>
      <x:c r="C78" s="18" t="n">
        <x:f>MONTH(B78)</x:f>
        <x:v>6</x:v>
      </x:c>
      <x:c r="D78" s="16" t="str">
        <x:v>غرب</x:v>
      </x:c>
      <x:c r="E78" s="16" t="str">
        <x:v>خدمات</x:v>
      </x:c>
      <x:c r="F78" s="16" t="str">
        <x:v>نصب تجهیزات</x:v>
      </x:c>
      <x:c r="G78" s="16" t="n">
        <x:v>7</x:v>
      </x:c>
      <x:c r="H78" s="20" t="n">
        <x:v>3400000</x:v>
      </x:c>
      <x:c r="I78" s="20" t="n">
        <x:v>1795000</x:v>
      </x:c>
      <x:c r="J78" s="16" t="n">
        <x:v>8</x:v>
      </x:c>
      <x:c r="K78" s="16" t="n">
        <x:v>0</x:v>
      </x:c>
      <x:c r="L78" s="22" t="n">
        <x:f>MAX(0,(G78-K78)*H78*(1-J78/100))</x:f>
        <x:v>21896000</x:v>
      </x:c>
      <x:c r="M78" s="22" t="n">
        <x:f>MAX(0,(G78-K78)*I78)</x:f>
        <x:v>12565000</x:v>
      </x:c>
      <x:c r="N78" s="22" t="n">
        <x:f>L78-M78</x:f>
        <x:v>9331000</x:v>
      </x:c>
      <x:c r="O78" s="18" t="str">
        <x:f>IF(OR(G78&lt;0,K78&lt;0,K78&gt;G78,J78&lt;0,J78&gt;100,H78&lt;0,I78&lt;0),"بازبینی","تأیید")</x:f>
        <x:v>تأیید</x:v>
      </x:c>
    </x:row>
    <x:row r="79" ht="23" customHeight="1">
      <x:c r="A79" s="13" t="str">
        <x:v>S-0611</x:v>
      </x:c>
      <x:c r="B79" s="24" t="n">
        <x:v>46191</x:v>
      </x:c>
      <x:c r="C79" s="18" t="n">
        <x:f>MONTH(B79)</x:f>
        <x:v>6</x:v>
      </x:c>
      <x:c r="D79" s="16" t="str">
        <x:v>غرب</x:v>
      </x:c>
      <x:c r="E79" s="16" t="str">
        <x:v>ملزومات مصرفی</x:v>
      </x:c>
      <x:c r="F79" s="16" t="str">
        <x:v>جوهر</x:v>
      </x:c>
      <x:c r="G79" s="16" t="n">
        <x:v>13</x:v>
      </x:c>
      <x:c r="H79" s="20" t="n">
        <x:v>1600000</x:v>
      </x:c>
      <x:c r="I79" s="20" t="n">
        <x:v>1105000</x:v>
      </x:c>
      <x:c r="J79" s="16" t="n">
        <x:v>0</x:v>
      </x:c>
      <x:c r="K79" s="16" t="n">
        <x:v>0</x:v>
      </x:c>
      <x:c r="L79" s="22" t="n">
        <x:f>MAX(0,(G79-K79)*H79*(1-J79/100))</x:f>
        <x:v>20800000</x:v>
      </x:c>
      <x:c r="M79" s="22" t="n">
        <x:f>MAX(0,(G79-K79)*I79)</x:f>
        <x:v>14365000</x:v>
      </x:c>
      <x:c r="N79" s="22" t="n">
        <x:f>L79-M79</x:f>
        <x:v>6435000</x:v>
      </x:c>
      <x:c r="O79" s="18" t="str">
        <x:f>IF(OR(G79&lt;0,K79&lt;0,K79&gt;G79,J79&lt;0,J79&gt;100,H79&lt;0,I79&lt;0),"بازبینی","تأیید")</x:f>
        <x:v>تأیید</x:v>
      </x:c>
    </x:row>
    <x:row r="80" ht="23" customHeight="1">
      <x:c r="A80" s="13" t="str">
        <x:v>S-0612</x:v>
      </x:c>
      <x:c r="B80" s="24" t="n">
        <x:v>46195</x:v>
      </x:c>
      <x:c r="C80" s="18" t="n">
        <x:f>MONTH(B80)</x:f>
        <x:v>6</x:v>
      </x:c>
      <x:c r="D80" s="16" t="str">
        <x:v>شرق</x:v>
      </x:c>
      <x:c r="E80" s="16" t="str">
        <x:v>خدمات</x:v>
      </x:c>
      <x:c r="F80" s="16" t="str">
        <x:v>پشتیبانی</x:v>
      </x:c>
      <x:c r="G80" s="16" t="n">
        <x:v>3</x:v>
      </x:c>
      <x:c r="H80" s="20" t="n">
        <x:v>1000000</x:v>
      </x:c>
      <x:c r="I80" s="20" t="n">
        <x:v>622000</x:v>
      </x:c>
      <x:c r="J80" s="16" t="n">
        <x:v>8</x:v>
      </x:c>
      <x:c r="K80" s="16" t="n">
        <x:v>0</x:v>
      </x:c>
      <x:c r="L80" s="22" t="n">
        <x:f>MAX(0,(G80-K80)*H80*(1-J80/100))</x:f>
        <x:v>2760000</x:v>
      </x:c>
      <x:c r="M80" s="22" t="n">
        <x:f>MAX(0,(G80-K80)*I80)</x:f>
        <x:v>1866000</x:v>
      </x:c>
      <x:c r="N80" s="22" t="n">
        <x:f>L80-M80</x:f>
        <x:v>894000</x:v>
      </x:c>
      <x:c r="O80" s="18" t="str">
        <x:f>IF(OR(G80&lt;0,K80&lt;0,K80&gt;G80,J80&lt;0,J80&gt;100,H80&lt;0,I80&lt;0),"بازبینی","تأیید")</x:f>
        <x:v>تأیید</x:v>
      </x:c>
    </x:row>
    <x:row r="81" ht="23" customHeight="1">
      <x:c r="A81" s="13" t="str">
        <x:v>S-0701</x:v>
      </x:c>
      <x:c r="B81" s="24" t="n">
        <x:v>46206</x:v>
      </x:c>
      <x:c r="C81" s="18" t="n">
        <x:f>MONTH(B81)</x:f>
        <x:v>7</x:v>
      </x:c>
      <x:c r="D81" s="16" t="str">
        <x:v>جنوب</x:v>
      </x:c>
      <x:c r="E81" s="16" t="str">
        <x:v>لوازم دیجیتال</x:v>
      </x:c>
      <x:c r="F81" s="16" t="str">
        <x:v>صفحه‌کلید</x:v>
      </x:c>
      <x:c r="G81" s="16" t="n">
        <x:v>3</x:v>
      </x:c>
      <x:c r="H81" s="20" t="n">
        <x:v>5300000</x:v>
      </x:c>
      <x:c r="I81" s="20" t="n">
        <x:v>3859000</x:v>
      </x:c>
      <x:c r="J81" s="16" t="n">
        <x:v>5</x:v>
      </x:c>
      <x:c r="K81" s="16" t="n">
        <x:v>0</x:v>
      </x:c>
      <x:c r="L81" s="22" t="n">
        <x:f>MAX(0,(G81-K81)*H81*(1-J81/100))</x:f>
        <x:v>15105000</x:v>
      </x:c>
      <x:c r="M81" s="22" t="n">
        <x:f>MAX(0,(G81-K81)*I81)</x:f>
        <x:v>11577000</x:v>
      </x:c>
      <x:c r="N81" s="22" t="n">
        <x:f>L81-M81</x:f>
        <x:v>3528000</x:v>
      </x:c>
      <x:c r="O81" s="18" t="str">
        <x:f>IF(OR(G81&lt;0,K81&lt;0,K81&gt;G81,J81&lt;0,J81&gt;100,H81&lt;0,I81&lt;0),"بازبینی","تأیید")</x:f>
        <x:v>تأیید</x:v>
      </x:c>
    </x:row>
    <x:row r="82" ht="23" customHeight="1">
      <x:c r="A82" s="13" t="str">
        <x:v>S-0702</x:v>
      </x:c>
      <x:c r="B82" s="24" t="n">
        <x:v>46219</x:v>
      </x:c>
      <x:c r="C82" s="18" t="n">
        <x:f>MONTH(B82)</x:f>
        <x:v>7</x:v>
      </x:c>
      <x:c r="D82" s="16" t="str">
        <x:v>جنوب</x:v>
      </x:c>
      <x:c r="E82" s="16" t="str">
        <x:v>ملزومات مصرفی</x:v>
      </x:c>
      <x:c r="F82" s="16" t="str">
        <x:v>زونکن</x:v>
      </x:c>
      <x:c r="G82" s="16" t="n">
        <x:v>6</x:v>
      </x:c>
      <x:c r="H82" s="20" t="n">
        <x:v>2100000</x:v>
      </x:c>
      <x:c r="I82" s="20" t="n">
        <x:v>1694000</x:v>
      </x:c>
      <x:c r="J82" s="16" t="n">
        <x:v>0</x:v>
      </x:c>
      <x:c r="K82" s="16" t="n">
        <x:v>0</x:v>
      </x:c>
      <x:c r="L82" s="22" t="n">
        <x:f>MAX(0,(G82-K82)*H82*(1-J82/100))</x:f>
        <x:v>12600000</x:v>
      </x:c>
      <x:c r="M82" s="22" t="n">
        <x:f>MAX(0,(G82-K82)*I82)</x:f>
        <x:v>10164000</x:v>
      </x:c>
      <x:c r="N82" s="22" t="n">
        <x:f>L82-M82</x:f>
        <x:v>2436000</x:v>
      </x:c>
      <x:c r="O82" s="18" t="str">
        <x:f>IF(OR(G82&lt;0,K82&lt;0,K82&gt;G82,J82&lt;0,J82&gt;100,H82&lt;0,I82&lt;0),"بازبینی","تأیید")</x:f>
        <x:v>تأیید</x:v>
      </x:c>
    </x:row>
    <x:row r="83" ht="23" customHeight="1">
      <x:c r="A83" s="13" t="str">
        <x:v>S-0703</x:v>
      </x:c>
      <x:c r="B83" s="24" t="n">
        <x:v>46213</x:v>
      </x:c>
      <x:c r="C83" s="18" t="n">
        <x:f>MONTH(B83)</x:f>
        <x:v>7</x:v>
      </x:c>
      <x:c r="D83" s="16" t="str">
        <x:v>شمال</x:v>
      </x:c>
      <x:c r="E83" s="16" t="str">
        <x:v>لوازم دیجیتال</x:v>
      </x:c>
      <x:c r="F83" s="16" t="str">
        <x:v>صفحه‌کلید</x:v>
      </x:c>
      <x:c r="G83" s="16" t="n">
        <x:v>9</x:v>
      </x:c>
      <x:c r="H83" s="20" t="n">
        <x:v>5400000</x:v>
      </x:c>
      <x:c r="I83" s="20" t="n">
        <x:v>4218000</x:v>
      </x:c>
      <x:c r="J83" s="16" t="n">
        <x:v>8</x:v>
      </x:c>
      <x:c r="K83" s="16" t="n">
        <x:v>0</x:v>
      </x:c>
      <x:c r="L83" s="22" t="n">
        <x:f>MAX(0,(G83-K83)*H83*(1-J83/100))</x:f>
        <x:v>44712000</x:v>
      </x:c>
      <x:c r="M83" s="22" t="n">
        <x:f>MAX(0,(G83-K83)*I83)</x:f>
        <x:v>37962000</x:v>
      </x:c>
      <x:c r="N83" s="22" t="n">
        <x:f>L83-M83</x:f>
        <x:v>6750000</x:v>
      </x:c>
      <x:c r="O83" s="18" t="str">
        <x:f>IF(OR(G83&lt;0,K83&lt;0,K83&gt;G83,J83&lt;0,J83&gt;100,H83&lt;0,I83&lt;0),"بازبینی","تأیید")</x:f>
        <x:v>تأیید</x:v>
      </x:c>
    </x:row>
    <x:row r="84" ht="23" customHeight="1">
      <x:c r="A84" s="13" t="str">
        <x:v>S-0704</x:v>
      </x:c>
      <x:c r="B84" s="24" t="n">
        <x:v>46228</x:v>
      </x:c>
      <x:c r="C84" s="18" t="n">
        <x:f>MONTH(B84)</x:f>
        <x:v>7</x:v>
      </x:c>
      <x:c r="D84" s="16" t="str">
        <x:v>شمال</x:v>
      </x:c>
      <x:c r="E84" s="16" t="str">
        <x:v>ملزومات مصرفی</x:v>
      </x:c>
      <x:c r="F84" s="16" t="str">
        <x:v>زونکن</x:v>
      </x:c>
      <x:c r="G84" s="16" t="n">
        <x:v>17</x:v>
      </x:c>
      <x:c r="H84" s="20" t="n">
        <x:v>2600000</x:v>
      </x:c>
      <x:c r="I84" s="20" t="n">
        <x:v>1982000</x:v>
      </x:c>
      <x:c r="J84" s="16" t="n">
        <x:v>5</x:v>
      </x:c>
      <x:c r="K84" s="16" t="n">
        <x:v>0</x:v>
      </x:c>
      <x:c r="L84" s="22" t="n">
        <x:f>MAX(0,(G84-K84)*H84*(1-J84/100))</x:f>
        <x:v>41990000</x:v>
      </x:c>
      <x:c r="M84" s="22" t="n">
        <x:f>MAX(0,(G84-K84)*I84)</x:f>
        <x:v>33694000</x:v>
      </x:c>
      <x:c r="N84" s="22" t="n">
        <x:f>L84-M84</x:f>
        <x:v>8296000</x:v>
      </x:c>
      <x:c r="O84" s="18" t="str">
        <x:f>IF(OR(G84&lt;0,K84&lt;0,K84&gt;G84,J84&lt;0,J84&gt;100,H84&lt;0,I84&lt;0),"بازبینی","تأیید")</x:f>
        <x:v>تأیید</x:v>
      </x:c>
    </x:row>
    <x:row r="85" ht="23" customHeight="1">
      <x:c r="A85" s="13" t="str">
        <x:v>S-0705</x:v>
      </x:c>
      <x:c r="B85" s="24" t="n">
        <x:v>46214</x:v>
      </x:c>
      <x:c r="C85" s="18" t="n">
        <x:f>MONTH(B85)</x:f>
        <x:v>7</x:v>
      </x:c>
      <x:c r="D85" s="16" t="str">
        <x:v>شرق</x:v>
      </x:c>
      <x:c r="E85" s="16" t="str">
        <x:v>ملزومات مصرفی</x:v>
      </x:c>
      <x:c r="F85" s="16" t="str">
        <x:v>کاغذ</x:v>
      </x:c>
      <x:c r="G85" s="16" t="n">
        <x:v>3</x:v>
      </x:c>
      <x:c r="H85" s="20" t="n">
        <x:v>5200000</x:v>
      </x:c>
      <x:c r="I85" s="20" t="n">
        <x:v>3587000</x:v>
      </x:c>
      <x:c r="J85" s="16" t="n">
        <x:v>0</x:v>
      </x:c>
      <x:c r="K85" s="16" t="n">
        <x:v>0</x:v>
      </x:c>
      <x:c r="L85" s="22" t="n">
        <x:f>MAX(0,(G85-K85)*H85*(1-J85/100))</x:f>
        <x:v>15600000</x:v>
      </x:c>
      <x:c r="M85" s="22" t="n">
        <x:f>MAX(0,(G85-K85)*I85)</x:f>
        <x:v>10761000</x:v>
      </x:c>
      <x:c r="N85" s="22" t="n">
        <x:f>L85-M85</x:f>
        <x:v>4839000</x:v>
      </x:c>
      <x:c r="O85" s="18" t="str">
        <x:f>IF(OR(G85&lt;0,K85&lt;0,K85&gt;G85,J85&lt;0,J85&gt;100,H85&lt;0,I85&lt;0),"بازبینی","تأیید")</x:f>
        <x:v>تأیید</x:v>
      </x:c>
    </x:row>
    <x:row r="86" ht="23" customHeight="1">
      <x:c r="A86" s="13" t="str">
        <x:v>S-0706</x:v>
      </x:c>
      <x:c r="B86" s="24" t="n">
        <x:v>46210</x:v>
      </x:c>
      <x:c r="C86" s="18" t="n">
        <x:f>MONTH(B86)</x:f>
        <x:v>7</x:v>
      </x:c>
      <x:c r="D86" s="16" t="str">
        <x:v>جنوب</x:v>
      </x:c>
      <x:c r="E86" s="16" t="str">
        <x:v>لوازم دیجیتال</x:v>
      </x:c>
      <x:c r="F86" s="16" t="str">
        <x:v>صفحه‌کلید</x:v>
      </x:c>
      <x:c r="G86" s="16" t="n">
        <x:v>13</x:v>
      </x:c>
      <x:c r="H86" s="20" t="n">
        <x:v>2100000</x:v>
      </x:c>
      <x:c r="I86" s="20" t="n">
        <x:v>1203000</x:v>
      </x:c>
      <x:c r="J86" s="16" t="n">
        <x:v>0</x:v>
      </x:c>
      <x:c r="K86" s="16" t="n">
        <x:v>0</x:v>
      </x:c>
      <x:c r="L86" s="22" t="n">
        <x:f>MAX(0,(G86-K86)*H86*(1-J86/100))</x:f>
        <x:v>27300000</x:v>
      </x:c>
      <x:c r="M86" s="22" t="n">
        <x:f>MAX(0,(G86-K86)*I86)</x:f>
        <x:v>15639000</x:v>
      </x:c>
      <x:c r="N86" s="22" t="n">
        <x:f>L86-M86</x:f>
        <x:v>11661000</x:v>
      </x:c>
      <x:c r="O86" s="18" t="str">
        <x:f>IF(OR(G86&lt;0,K86&lt;0,K86&gt;G86,J86&lt;0,J86&gt;100,H86&lt;0,I86&lt;0),"بازبینی","تأیید")</x:f>
        <x:v>تأیید</x:v>
      </x:c>
    </x:row>
    <x:row r="87" ht="23" customHeight="1">
      <x:c r="A87" s="13" t="str">
        <x:v>S-0707</x:v>
      </x:c>
      <x:c r="B87" s="24" t="n">
        <x:v>46218</x:v>
      </x:c>
      <x:c r="C87" s="18" t="n">
        <x:f>MONTH(B87)</x:f>
        <x:v>7</x:v>
      </x:c>
      <x:c r="D87" s="16" t="str">
        <x:v>شرق</x:v>
      </x:c>
      <x:c r="E87" s="16" t="str">
        <x:v>تجهیزات اداری</x:v>
      </x:c>
      <x:c r="F87" s="16" t="str">
        <x:v>صندلی اداری</x:v>
      </x:c>
      <x:c r="G87" s="16" t="n">
        <x:v>8</x:v>
      </x:c>
      <x:c r="H87" s="20" t="n">
        <x:v>3600000</x:v>
      </x:c>
      <x:c r="I87" s="20" t="n">
        <x:v>2522000</x:v>
      </x:c>
      <x:c r="J87" s="16" t="n">
        <x:v>0</x:v>
      </x:c>
      <x:c r="K87" s="16" t="n">
        <x:v>0</x:v>
      </x:c>
      <x:c r="L87" s="22" t="n">
        <x:f>MAX(0,(G87-K87)*H87*(1-J87/100))</x:f>
        <x:v>28800000</x:v>
      </x:c>
      <x:c r="M87" s="22" t="n">
        <x:f>MAX(0,(G87-K87)*I87)</x:f>
        <x:v>20176000</x:v>
      </x:c>
      <x:c r="N87" s="22" t="n">
        <x:f>L87-M87</x:f>
        <x:v>8624000</x:v>
      </x:c>
      <x:c r="O87" s="18" t="str">
        <x:f>IF(OR(G87&lt;0,K87&lt;0,K87&gt;G87,J87&lt;0,J87&gt;100,H87&lt;0,I87&lt;0),"بازبینی","تأیید")</x:f>
        <x:v>تأیید</x:v>
      </x:c>
    </x:row>
    <x:row r="88" ht="23" customHeight="1">
      <x:c r="A88" s="13" t="str">
        <x:v>S-0708</x:v>
      </x:c>
      <x:c r="B88" s="24" t="n">
        <x:v>46229</x:v>
      </x:c>
      <x:c r="C88" s="18" t="n">
        <x:f>MONTH(B88)</x:f>
        <x:v>7</x:v>
      </x:c>
      <x:c r="D88" s="16" t="str">
        <x:v>شرق</x:v>
      </x:c>
      <x:c r="E88" s="16" t="str">
        <x:v>لوازم دیجیتال</x:v>
      </x:c>
      <x:c r="F88" s="16" t="str">
        <x:v>هاب</x:v>
      </x:c>
      <x:c r="G88" s="16" t="n">
        <x:v>10</x:v>
      </x:c>
      <x:c r="H88" s="20" t="n">
        <x:v>4400000</x:v>
      </x:c>
      <x:c r="I88" s="20" t="n">
        <x:v>2802000</x:v>
      </x:c>
      <x:c r="J88" s="16" t="n">
        <x:v>5</x:v>
      </x:c>
      <x:c r="K88" s="16" t="n">
        <x:v>0</x:v>
      </x:c>
      <x:c r="L88" s="22" t="n">
        <x:f>MAX(0,(G88-K88)*H88*(1-J88/100))</x:f>
        <x:v>41800000</x:v>
      </x:c>
      <x:c r="M88" s="22" t="n">
        <x:f>MAX(0,(G88-K88)*I88)</x:f>
        <x:v>28020000</x:v>
      </x:c>
      <x:c r="N88" s="22" t="n">
        <x:f>L88-M88</x:f>
        <x:v>13780000</x:v>
      </x:c>
      <x:c r="O88" s="18" t="str">
        <x:f>IF(OR(G88&lt;0,K88&lt;0,K88&gt;G88,J88&lt;0,J88&gt;100,H88&lt;0,I88&lt;0),"بازبینی","تأیید")</x:f>
        <x:v>تأیید</x:v>
      </x:c>
    </x:row>
    <x:row r="89" ht="23" customHeight="1">
      <x:c r="A89" s="13" t="str">
        <x:v>S-0709</x:v>
      </x:c>
      <x:c r="B89" s="24" t="n">
        <x:v>46222</x:v>
      </x:c>
      <x:c r="C89" s="18" t="n">
        <x:f>MONTH(B89)</x:f>
        <x:v>7</x:v>
      </x:c>
      <x:c r="D89" s="16" t="str">
        <x:v>شرق</x:v>
      </x:c>
      <x:c r="E89" s="16" t="str">
        <x:v>لوازم دیجیتال</x:v>
      </x:c>
      <x:c r="F89" s="16" t="str">
        <x:v>صفحه‌کلید</x:v>
      </x:c>
      <x:c r="G89" s="16" t="n">
        <x:v>7</x:v>
      </x:c>
      <x:c r="H89" s="20" t="n">
        <x:v>3400000</x:v>
      </x:c>
      <x:c r="I89" s="20" t="n">
        <x:v>2398000</x:v>
      </x:c>
      <x:c r="J89" s="16" t="n">
        <x:v>12</x:v>
      </x:c>
      <x:c r="K89" s="16" t="n">
        <x:v>1</x:v>
      </x:c>
      <x:c r="L89" s="22" t="n">
        <x:f>MAX(0,(G89-K89)*H89*(1-J89/100))</x:f>
        <x:v>17952000</x:v>
      </x:c>
      <x:c r="M89" s="22" t="n">
        <x:f>MAX(0,(G89-K89)*I89)</x:f>
        <x:v>14388000</x:v>
      </x:c>
      <x:c r="N89" s="22" t="n">
        <x:f>L89-M89</x:f>
        <x:v>3564000</x:v>
      </x:c>
      <x:c r="O89" s="18" t="str">
        <x:f>IF(OR(G89&lt;0,K89&lt;0,K89&gt;G89,J89&lt;0,J89&gt;100,H89&lt;0,I89&lt;0),"بازبینی","تأیید")</x:f>
        <x:v>تأیید</x:v>
      </x:c>
    </x:row>
    <x:row r="90" ht="23" customHeight="1">
      <x:c r="A90" s="13" t="str">
        <x:v>S-0710</x:v>
      </x:c>
      <x:c r="B90" s="24" t="n">
        <x:v>46206</x:v>
      </x:c>
      <x:c r="C90" s="18" t="n">
        <x:f>MONTH(B90)</x:f>
        <x:v>7</x:v>
      </x:c>
      <x:c r="D90" s="16" t="str">
        <x:v>غرب</x:v>
      </x:c>
      <x:c r="E90" s="16" t="str">
        <x:v>ملزومات مصرفی</x:v>
      </x:c>
      <x:c r="F90" s="16" t="str">
        <x:v>زونکن</x:v>
      </x:c>
      <x:c r="G90" s="16" t="n">
        <x:v>9</x:v>
      </x:c>
      <x:c r="H90" s="20" t="n">
        <x:v>2900000</x:v>
      </x:c>
      <x:c r="I90" s="20" t="n">
        <x:v>1990000</x:v>
      </x:c>
      <x:c r="J90" s="16" t="n">
        <x:v>5</x:v>
      </x:c>
      <x:c r="K90" s="16" t="n">
        <x:v>0</x:v>
      </x:c>
      <x:c r="L90" s="22" t="n">
        <x:f>MAX(0,(G90-K90)*H90*(1-J90/100))</x:f>
        <x:v>24795000</x:v>
      </x:c>
      <x:c r="M90" s="22" t="n">
        <x:f>MAX(0,(G90-K90)*I90)</x:f>
        <x:v>17910000</x:v>
      </x:c>
      <x:c r="N90" s="22" t="n">
        <x:f>L90-M90</x:f>
        <x:v>6885000</x:v>
      </x:c>
      <x:c r="O90" s="18" t="str">
        <x:f>IF(OR(G90&lt;0,K90&lt;0,K90&gt;G90,J90&lt;0,J90&gt;100,H90&lt;0,I90&lt;0),"بازبینی","تأیید")</x:f>
        <x:v>تأیید</x:v>
      </x:c>
    </x:row>
    <x:row r="91" ht="23" customHeight="1">
      <x:c r="A91" s="13" t="str">
        <x:v>S-0711</x:v>
      </x:c>
      <x:c r="B91" s="24" t="n">
        <x:v>46215</x:v>
      </x:c>
      <x:c r="C91" s="18" t="n">
        <x:f>MONTH(B91)</x:f>
        <x:v>7</x:v>
      </x:c>
      <x:c r="D91" s="16" t="str">
        <x:v>غرب</x:v>
      </x:c>
      <x:c r="E91" s="16" t="str">
        <x:v>لوازم دیجیتال</x:v>
      </x:c>
      <x:c r="F91" s="16" t="str">
        <x:v>نمایشگر</x:v>
      </x:c>
      <x:c r="G91" s="16" t="n">
        <x:v>15</x:v>
      </x:c>
      <x:c r="H91" s="20" t="n">
        <x:v>2900000</x:v>
      </x:c>
      <x:c r="I91" s="20" t="n">
        <x:v>1742000</x:v>
      </x:c>
      <x:c r="J91" s="16" t="n">
        <x:v>0</x:v>
      </x:c>
      <x:c r="K91" s="16" t="n">
        <x:v>1</x:v>
      </x:c>
      <x:c r="L91" s="22" t="n">
        <x:f>MAX(0,(G91-K91)*H91*(1-J91/100))</x:f>
        <x:v>40600000</x:v>
      </x:c>
      <x:c r="M91" s="22" t="n">
        <x:f>MAX(0,(G91-K91)*I91)</x:f>
        <x:v>24388000</x:v>
      </x:c>
      <x:c r="N91" s="22" t="n">
        <x:f>L91-M91</x:f>
        <x:v>16212000</x:v>
      </x:c>
      <x:c r="O91" s="18" t="str">
        <x:f>IF(OR(G91&lt;0,K91&lt;0,K91&gt;G91,J91&lt;0,J91&gt;100,H91&lt;0,I91&lt;0),"بازبینی","تأیید")</x:f>
        <x:v>تأیید</x:v>
      </x:c>
    </x:row>
    <x:row r="92" ht="23" customHeight="1">
      <x:c r="A92" s="13" t="str">
        <x:v>S-0712</x:v>
      </x:c>
      <x:c r="B92" s="24" t="n">
        <x:v>46223</x:v>
      </x:c>
      <x:c r="C92" s="18" t="n">
        <x:f>MONTH(B92)</x:f>
        <x:v>7</x:v>
      </x:c>
      <x:c r="D92" s="16" t="str">
        <x:v>غرب</x:v>
      </x:c>
      <x:c r="E92" s="16" t="str">
        <x:v>تجهیزات اداری</x:v>
      </x:c>
      <x:c r="F92" s="16" t="str">
        <x:v>میز کار</x:v>
      </x:c>
      <x:c r="G92" s="16" t="n">
        <x:v>11</x:v>
      </x:c>
      <x:c r="H92" s="20" t="n">
        <x:v>1400000</x:v>
      </x:c>
      <x:c r="I92" s="20" t="n">
        <x:v>1008000</x:v>
      </x:c>
      <x:c r="J92" s="16" t="n">
        <x:v>0</x:v>
      </x:c>
      <x:c r="K92" s="16" t="n">
        <x:v>1</x:v>
      </x:c>
      <x:c r="L92" s="22" t="n">
        <x:f>MAX(0,(G92-K92)*H92*(1-J92/100))</x:f>
        <x:v>14000000</x:v>
      </x:c>
      <x:c r="M92" s="22" t="n">
        <x:f>MAX(0,(G92-K92)*I92)</x:f>
        <x:v>10080000</x:v>
      </x:c>
      <x:c r="N92" s="22" t="n">
        <x:f>L92-M92</x:f>
        <x:v>3920000</x:v>
      </x:c>
      <x:c r="O92" s="18" t="str">
        <x:f>IF(OR(G92&lt;0,K92&lt;0,K92&gt;G92,J92&lt;0,J92&gt;100,H92&lt;0,I92&lt;0),"بازبینی","تأیید")</x:f>
        <x:v>تأیید</x:v>
      </x:c>
    </x:row>
    <x:row r="93" ht="23" customHeight="1">
      <x:c r="A93" s="13" t="str">
        <x:v>S-0801</x:v>
      </x:c>
      <x:c r="B93" s="24" t="n">
        <x:v>46256</x:v>
      </x:c>
      <x:c r="C93" s="18" t="n">
        <x:f>MONTH(B93)</x:f>
        <x:v>8</x:v>
      </x:c>
      <x:c r="D93" s="16" t="str">
        <x:v>جنوب</x:v>
      </x:c>
      <x:c r="E93" s="16" t="str">
        <x:v>لوازم دیجیتال</x:v>
      </x:c>
      <x:c r="F93" s="16" t="str">
        <x:v>صفحه‌کلید</x:v>
      </x:c>
      <x:c r="G93" s="16" t="n">
        <x:v>16</x:v>
      </x:c>
      <x:c r="H93" s="20" t="n">
        <x:v>3600000</x:v>
      </x:c>
      <x:c r="I93" s="20" t="n">
        <x:v>2663000</x:v>
      </x:c>
      <x:c r="J93" s="16" t="n">
        <x:v>12</x:v>
      </x:c>
      <x:c r="K93" s="16" t="n">
        <x:v>1</x:v>
      </x:c>
      <x:c r="L93" s="22" t="n">
        <x:f>MAX(0,(G93-K93)*H93*(1-J93/100))</x:f>
        <x:v>47520000</x:v>
      </x:c>
      <x:c r="M93" s="22" t="n">
        <x:f>MAX(0,(G93-K93)*I93)</x:f>
        <x:v>39945000</x:v>
      </x:c>
      <x:c r="N93" s="22" t="n">
        <x:f>L93-M93</x:f>
        <x:v>7575000</x:v>
      </x:c>
      <x:c r="O93" s="18" t="str">
        <x:f>IF(OR(G93&lt;0,K93&lt;0,K93&gt;G93,J93&lt;0,J93&gt;100,H93&lt;0,I93&lt;0),"بازبینی","تأیید")</x:f>
        <x:v>تأیید</x:v>
      </x:c>
    </x:row>
    <x:row r="94" ht="23" customHeight="1">
      <x:c r="A94" s="13" t="str">
        <x:v>S-0802</x:v>
      </x:c>
      <x:c r="B94" s="24" t="n">
        <x:v>46241</x:v>
      </x:c>
      <x:c r="C94" s="18" t="n">
        <x:f>MONTH(B94)</x:f>
        <x:v>8</x:v>
      </x:c>
      <x:c r="D94" s="16" t="str">
        <x:v>شمال</x:v>
      </x:c>
      <x:c r="E94" s="16" t="str">
        <x:v>تجهیزات اداری</x:v>
      </x:c>
      <x:c r="F94" s="16" t="str">
        <x:v>قفسه</x:v>
      </x:c>
      <x:c r="G94" s="16" t="n">
        <x:v>9</x:v>
      </x:c>
      <x:c r="H94" s="20" t="n">
        <x:v>3100000</x:v>
      </x:c>
      <x:c r="I94" s="20" t="n">
        <x:v>1884000</x:v>
      </x:c>
      <x:c r="J94" s="16" t="n">
        <x:v>0</x:v>
      </x:c>
      <x:c r="K94" s="16" t="n">
        <x:v>0</x:v>
      </x:c>
      <x:c r="L94" s="22" t="n">
        <x:f>MAX(0,(G94-K94)*H94*(1-J94/100))</x:f>
        <x:v>27900000</x:v>
      </x:c>
      <x:c r="M94" s="22" t="n">
        <x:f>MAX(0,(G94-K94)*I94)</x:f>
        <x:v>16956000</x:v>
      </x:c>
      <x:c r="N94" s="22" t="n">
        <x:f>L94-M94</x:f>
        <x:v>10944000</x:v>
      </x:c>
      <x:c r="O94" s="18" t="str">
        <x:f>IF(OR(G94&lt;0,K94&lt;0,K94&gt;G94,J94&lt;0,J94&gt;100,H94&lt;0,I94&lt;0),"بازبینی","تأیید")</x:f>
        <x:v>تأیید</x:v>
      </x:c>
    </x:row>
    <x:row r="95" ht="23" customHeight="1">
      <x:c r="A95" s="13" t="str">
        <x:v>S-0803</x:v>
      </x:c>
      <x:c r="B95" s="24" t="n">
        <x:v>46256</x:v>
      </x:c>
      <x:c r="C95" s="18" t="n">
        <x:f>MONTH(B95)</x:f>
        <x:v>8</x:v>
      </x:c>
      <x:c r="D95" s="16" t="str">
        <x:v>شمال</x:v>
      </x:c>
      <x:c r="E95" s="16" t="str">
        <x:v>ملزومات مصرفی</x:v>
      </x:c>
      <x:c r="F95" s="16" t="str">
        <x:v>کاغذ</x:v>
      </x:c>
      <x:c r="G95" s="16" t="n">
        <x:v>3</x:v>
      </x:c>
      <x:c r="H95" s="20" t="n">
        <x:v>6000000</x:v>
      </x:c>
      <x:c r="I95" s="20" t="n">
        <x:v>4373000</x:v>
      </x:c>
      <x:c r="J95" s="16" t="n">
        <x:v>0</x:v>
      </x:c>
      <x:c r="K95" s="16" t="n">
        <x:v>0</x:v>
      </x:c>
      <x:c r="L95" s="22" t="n">
        <x:f>MAX(0,(G95-K95)*H95*(1-J95/100))</x:f>
        <x:v>18000000</x:v>
      </x:c>
      <x:c r="M95" s="22" t="n">
        <x:f>MAX(0,(G95-K95)*I95)</x:f>
        <x:v>13119000</x:v>
      </x:c>
      <x:c r="N95" s="22" t="n">
        <x:f>L95-M95</x:f>
        <x:v>4881000</x:v>
      </x:c>
      <x:c r="O95" s="18" t="str">
        <x:f>IF(OR(G95&lt;0,K95&lt;0,K95&gt;G95,J95&lt;0,J95&gt;100,H95&lt;0,I95&lt;0),"بازبینی","تأیید")</x:f>
        <x:v>تأیید</x:v>
      </x:c>
    </x:row>
    <x:row r="96" ht="23" customHeight="1">
      <x:c r="A96" s="13" t="str">
        <x:v>S-0804</x:v>
      </x:c>
      <x:c r="B96" s="24" t="n">
        <x:v>46250</x:v>
      </x:c>
      <x:c r="C96" s="18" t="n">
        <x:f>MONTH(B96)</x:f>
        <x:v>8</x:v>
      </x:c>
      <x:c r="D96" s="16" t="str">
        <x:v>شمال</x:v>
      </x:c>
      <x:c r="E96" s="16" t="str">
        <x:v>تجهیزات اداری</x:v>
      </x:c>
      <x:c r="F96" s="16" t="str">
        <x:v>صندلی اداری</x:v>
      </x:c>
      <x:c r="G96" s="16" t="n">
        <x:v>7</x:v>
      </x:c>
      <x:c r="H96" s="20" t="n">
        <x:v>4900000</x:v>
      </x:c>
      <x:c r="I96" s="20" t="n">
        <x:v>3689000</x:v>
      </x:c>
      <x:c r="J96" s="16" t="n">
        <x:v>0</x:v>
      </x:c>
      <x:c r="K96" s="16" t="n">
        <x:v>0</x:v>
      </x:c>
      <x:c r="L96" s="22" t="n">
        <x:f>MAX(0,(G96-K96)*H96*(1-J96/100))</x:f>
        <x:v>34300000</x:v>
      </x:c>
      <x:c r="M96" s="22" t="n">
        <x:f>MAX(0,(G96-K96)*I96)</x:f>
        <x:v>25823000</x:v>
      </x:c>
      <x:c r="N96" s="22" t="n">
        <x:f>L96-M96</x:f>
        <x:v>8477000</x:v>
      </x:c>
      <x:c r="O96" s="18" t="str">
        <x:f>IF(OR(G96&lt;0,K96&lt;0,K96&gt;G96,J96&lt;0,J96&gt;100,H96&lt;0,I96&lt;0),"بازبینی","تأیید")</x:f>
        <x:v>تأیید</x:v>
      </x:c>
    </x:row>
    <x:row r="97" ht="23" customHeight="1">
      <x:c r="A97" s="13" t="str">
        <x:v>S-0805</x:v>
      </x:c>
      <x:c r="B97" s="24" t="n">
        <x:v>46257</x:v>
      </x:c>
      <x:c r="C97" s="18" t="n">
        <x:f>MONTH(B97)</x:f>
        <x:v>8</x:v>
      </x:c>
      <x:c r="D97" s="16" t="str">
        <x:v>شرق</x:v>
      </x:c>
      <x:c r="E97" s="16" t="str">
        <x:v>تجهیزات اداری</x:v>
      </x:c>
      <x:c r="F97" s="16" t="str">
        <x:v>میز کار</x:v>
      </x:c>
      <x:c r="G97" s="16" t="n">
        <x:v>3</x:v>
      </x:c>
      <x:c r="H97" s="20" t="n">
        <x:v>2800000</x:v>
      </x:c>
      <x:c r="I97" s="20" t="n">
        <x:v>1629000</x:v>
      </x:c>
      <x:c r="J97" s="16" t="n">
        <x:v>0</x:v>
      </x:c>
      <x:c r="K97" s="16" t="n">
        <x:v>0</x:v>
      </x:c>
      <x:c r="L97" s="22" t="n">
        <x:f>MAX(0,(G97-K97)*H97*(1-J97/100))</x:f>
        <x:v>8400000</x:v>
      </x:c>
      <x:c r="M97" s="22" t="n">
        <x:f>MAX(0,(G97-K97)*I97)</x:f>
        <x:v>4887000</x:v>
      </x:c>
      <x:c r="N97" s="22" t="n">
        <x:f>L97-M97</x:f>
        <x:v>3513000</x:v>
      </x:c>
      <x:c r="O97" s="18" t="str">
        <x:f>IF(OR(G97&lt;0,K97&lt;0,K97&gt;G97,J97&lt;0,J97&gt;100,H97&lt;0,I97&lt;0),"بازبینی","تأیید")</x:f>
        <x:v>تأیید</x:v>
      </x:c>
    </x:row>
    <x:row r="98" ht="23" customHeight="1">
      <x:c r="A98" s="13" t="str">
        <x:v>S-0806</x:v>
      </x:c>
      <x:c r="B98" s="24" t="n">
        <x:v>46235</x:v>
      </x:c>
      <x:c r="C98" s="18" t="n">
        <x:f>MONTH(B98)</x:f>
        <x:v>8</x:v>
      </x:c>
      <x:c r="D98" s="16" t="str">
        <x:v>جنوب</x:v>
      </x:c>
      <x:c r="E98" s="16" t="str">
        <x:v>ملزومات مصرفی</x:v>
      </x:c>
      <x:c r="F98" s="16" t="str">
        <x:v>جوهر</x:v>
      </x:c>
      <x:c r="G98" s="16" t="n">
        <x:v>10</x:v>
      </x:c>
      <x:c r="H98" s="20" t="n">
        <x:v>5600000</x:v>
      </x:c>
      <x:c r="I98" s="20" t="n">
        <x:v>3756000</x:v>
      </x:c>
      <x:c r="J98" s="16" t="n">
        <x:v>5</x:v>
      </x:c>
      <x:c r="K98" s="16" t="n">
        <x:v>0</x:v>
      </x:c>
      <x:c r="L98" s="22" t="n">
        <x:f>MAX(0,(G98-K98)*H98*(1-J98/100))</x:f>
        <x:v>53200000</x:v>
      </x:c>
      <x:c r="M98" s="22" t="n">
        <x:f>MAX(0,(G98-K98)*I98)</x:f>
        <x:v>37560000</x:v>
      </x:c>
      <x:c r="N98" s="22" t="n">
        <x:f>L98-M98</x:f>
        <x:v>15640000</x:v>
      </x:c>
      <x:c r="O98" s="18" t="str">
        <x:f>IF(OR(G98&lt;0,K98&lt;0,K98&gt;G98,J98&lt;0,J98&gt;100,H98&lt;0,I98&lt;0),"بازبینی","تأیید")</x:f>
        <x:v>تأیید</x:v>
      </x:c>
    </x:row>
    <x:row r="99" ht="23" customHeight="1">
      <x:c r="A99" s="13" t="str">
        <x:v>S-0807</x:v>
      </x:c>
      <x:c r="B99" s="24" t="n">
        <x:v>46259</x:v>
      </x:c>
      <x:c r="C99" s="18" t="n">
        <x:f>MONTH(B99)</x:f>
        <x:v>8</x:v>
      </x:c>
      <x:c r="D99" s="16" t="str">
        <x:v>شرق</x:v>
      </x:c>
      <x:c r="E99" s="16" t="str">
        <x:v>ملزومات مصرفی</x:v>
      </x:c>
      <x:c r="F99" s="16" t="str">
        <x:v>زونکن</x:v>
      </x:c>
      <x:c r="G99" s="16" t="n">
        <x:v>17</x:v>
      </x:c>
      <x:c r="H99" s="20" t="n">
        <x:v>1500000</x:v>
      </x:c>
      <x:c r="I99" s="20" t="n">
        <x:v>994000</x:v>
      </x:c>
      <x:c r="J99" s="16" t="n">
        <x:v>0</x:v>
      </x:c>
      <x:c r="K99" s="16" t="n">
        <x:v>1</x:v>
      </x:c>
      <x:c r="L99" s="22" t="n">
        <x:f>MAX(0,(G99-K99)*H99*(1-J99/100))</x:f>
        <x:v>24000000</x:v>
      </x:c>
      <x:c r="M99" s="22" t="n">
        <x:f>MAX(0,(G99-K99)*I99)</x:f>
        <x:v>15904000</x:v>
      </x:c>
      <x:c r="N99" s="22" t="n">
        <x:f>L99-M99</x:f>
        <x:v>8096000</x:v>
      </x:c>
      <x:c r="O99" s="18" t="str">
        <x:f>IF(OR(G99&lt;0,K99&lt;0,K99&gt;G99,J99&lt;0,J99&gt;100,H99&lt;0,I99&lt;0),"بازبینی","تأیید")</x:f>
        <x:v>تأیید</x:v>
      </x:c>
    </x:row>
    <x:row r="100" ht="23" customHeight="1">
      <x:c r="A100" s="13" t="str">
        <x:v>S-0808</x:v>
      </x:c>
      <x:c r="B100" s="24" t="n">
        <x:v>46245</x:v>
      </x:c>
      <x:c r="C100" s="18" t="n">
        <x:f>MONTH(B100)</x:f>
        <x:v>8</x:v>
      </x:c>
      <x:c r="D100" s="16" t="str">
        <x:v>شرق</x:v>
      </x:c>
      <x:c r="E100" s="16" t="str">
        <x:v>لوازم دیجیتال</x:v>
      </x:c>
      <x:c r="F100" s="16" t="str">
        <x:v>نمایشگر</x:v>
      </x:c>
      <x:c r="G100" s="16" t="n">
        <x:v>8</x:v>
      </x:c>
      <x:c r="H100" s="20" t="n">
        <x:v>4200000</x:v>
      </x:c>
      <x:c r="I100" s="20" t="n">
        <x:v>2507000</x:v>
      </x:c>
      <x:c r="J100" s="16" t="n">
        <x:v>0</x:v>
      </x:c>
      <x:c r="K100" s="16" t="n">
        <x:v>1</x:v>
      </x:c>
      <x:c r="L100" s="22" t="n">
        <x:f>MAX(0,(G100-K100)*H100*(1-J100/100))</x:f>
        <x:v>29400000</x:v>
      </x:c>
      <x:c r="M100" s="22" t="n">
        <x:f>MAX(0,(G100-K100)*I100)</x:f>
        <x:v>17549000</x:v>
      </x:c>
      <x:c r="N100" s="22" t="n">
        <x:f>L100-M100</x:f>
        <x:v>11851000</x:v>
      </x:c>
      <x:c r="O100" s="18" t="str">
        <x:f>IF(OR(G100&lt;0,K100&lt;0,K100&gt;G100,J100&lt;0,J100&gt;100,H100&lt;0,I100&lt;0),"بازبینی","تأیید")</x:f>
        <x:v>تأیید</x:v>
      </x:c>
    </x:row>
    <x:row r="101" ht="23" customHeight="1">
      <x:c r="A101" s="13" t="str">
        <x:v>S-0809</x:v>
      </x:c>
      <x:c r="B101" s="24" t="n">
        <x:v>46257</x:v>
      </x:c>
      <x:c r="C101" s="18" t="n">
        <x:f>MONTH(B101)</x:f>
        <x:v>8</x:v>
      </x:c>
      <x:c r="D101" s="16" t="str">
        <x:v>شمال</x:v>
      </x:c>
      <x:c r="E101" s="16" t="str">
        <x:v>تجهیزات اداری</x:v>
      </x:c>
      <x:c r="F101" s="16" t="str">
        <x:v>قفسه</x:v>
      </x:c>
      <x:c r="G101" s="16" t="n">
        <x:v>3</x:v>
      </x:c>
      <x:c r="H101" s="20" t="n">
        <x:v>6200000</x:v>
      </x:c>
      <x:c r="I101" s="20" t="n">
        <x:v>4288000</x:v>
      </x:c>
      <x:c r="J101" s="16" t="n">
        <x:v>8</x:v>
      </x:c>
      <x:c r="K101" s="16" t="n">
        <x:v>0</x:v>
      </x:c>
      <x:c r="L101" s="22" t="n">
        <x:f>MAX(0,(G101-K101)*H101*(1-J101/100))</x:f>
        <x:v>17112000</x:v>
      </x:c>
      <x:c r="M101" s="22" t="n">
        <x:f>MAX(0,(G101-K101)*I101)</x:f>
        <x:v>12864000</x:v>
      </x:c>
      <x:c r="N101" s="22" t="n">
        <x:f>L101-M101</x:f>
        <x:v>4248000</x:v>
      </x:c>
      <x:c r="O101" s="18" t="str">
        <x:f>IF(OR(G101&lt;0,K101&lt;0,K101&gt;G101,J101&lt;0,J101&gt;100,H101&lt;0,I101&lt;0),"بازبینی","تأیید")</x:f>
        <x:v>تأیید</x:v>
      </x:c>
    </x:row>
    <x:row r="102" ht="23" customHeight="1">
      <x:c r="A102" s="13" t="str">
        <x:v>S-0810</x:v>
      </x:c>
      <x:c r="B102" s="24" t="n">
        <x:v>46235</x:v>
      </x:c>
      <x:c r="C102" s="18" t="n">
        <x:f>MONTH(B102)</x:f>
        <x:v>8</x:v>
      </x:c>
      <x:c r="D102" s="16" t="str">
        <x:v>شرق</x:v>
      </x:c>
      <x:c r="E102" s="16" t="str">
        <x:v>خدمات</x:v>
      </x:c>
      <x:c r="F102" s="16" t="str">
        <x:v>آموزش</x:v>
      </x:c>
      <x:c r="G102" s="16" t="n">
        <x:v>9</x:v>
      </x:c>
      <x:c r="H102" s="20" t="n">
        <x:v>1200000</x:v>
      </x:c>
      <x:c r="I102" s="20" t="n">
        <x:v>819000</x:v>
      </x:c>
      <x:c r="J102" s="16" t="n">
        <x:v>0</x:v>
      </x:c>
      <x:c r="K102" s="16" t="n">
        <x:v>0</x:v>
      </x:c>
      <x:c r="L102" s="22" t="n">
        <x:f>MAX(0,(G102-K102)*H102*(1-J102/100))</x:f>
        <x:v>10800000</x:v>
      </x:c>
      <x:c r="M102" s="22" t="n">
        <x:f>MAX(0,(G102-K102)*I102)</x:f>
        <x:v>7371000</x:v>
      </x:c>
      <x:c r="N102" s="22" t="n">
        <x:f>L102-M102</x:f>
        <x:v>3429000</x:v>
      </x:c>
      <x:c r="O102" s="18" t="str">
        <x:f>IF(OR(G102&lt;0,K102&lt;0,K102&gt;G102,J102&lt;0,J102&gt;100,H102&lt;0,I102&lt;0),"بازبینی","تأیید")</x:f>
        <x:v>تأیید</x:v>
      </x:c>
    </x:row>
    <x:row r="103" ht="23" customHeight="1">
      <x:c r="A103" s="13" t="str">
        <x:v>S-0811</x:v>
      </x:c>
      <x:c r="B103" s="24" t="n">
        <x:v>46241</x:v>
      </x:c>
      <x:c r="C103" s="18" t="n">
        <x:f>MONTH(B103)</x:f>
        <x:v>8</x:v>
      </x:c>
      <x:c r="D103" s="16" t="str">
        <x:v>جنوب</x:v>
      </x:c>
      <x:c r="E103" s="16" t="str">
        <x:v>لوازم دیجیتال</x:v>
      </x:c>
      <x:c r="F103" s="16" t="str">
        <x:v>صفحه‌کلید</x:v>
      </x:c>
      <x:c r="G103" s="16" t="n">
        <x:v>13</x:v>
      </x:c>
      <x:c r="H103" s="20" t="n">
        <x:v>2900000</x:v>
      </x:c>
      <x:c r="I103" s="20" t="n">
        <x:v>1974000</x:v>
      </x:c>
      <x:c r="J103" s="16" t="n">
        <x:v>12</x:v>
      </x:c>
      <x:c r="K103" s="16" t="n">
        <x:v>0</x:v>
      </x:c>
      <x:c r="L103" s="22" t="n">
        <x:f>MAX(0,(G103-K103)*H103*(1-J103/100))</x:f>
        <x:v>33176000</x:v>
      </x:c>
      <x:c r="M103" s="22" t="n">
        <x:f>MAX(0,(G103-K103)*I103)</x:f>
        <x:v>25662000</x:v>
      </x:c>
      <x:c r="N103" s="22" t="n">
        <x:f>L103-M103</x:f>
        <x:v>7514000</x:v>
      </x:c>
      <x:c r="O103" s="18" t="str">
        <x:f>IF(OR(G103&lt;0,K103&lt;0,K103&gt;G103,J103&lt;0,J103&gt;100,H103&lt;0,I103&lt;0),"بازبینی","تأیید")</x:f>
        <x:v>تأیید</x:v>
      </x:c>
    </x:row>
    <x:row r="104" ht="23" customHeight="1">
      <x:c r="A104" s="13" t="str">
        <x:v>S-0812</x:v>
      </x:c>
      <x:c r="B104" s="24" t="n">
        <x:v>46257</x:v>
      </x:c>
      <x:c r="C104" s="18" t="n">
        <x:f>MONTH(B104)</x:f>
        <x:v>8</x:v>
      </x:c>
      <x:c r="D104" s="16" t="str">
        <x:v>شمال</x:v>
      </x:c>
      <x:c r="E104" s="16" t="str">
        <x:v>لوازم دیجیتال</x:v>
      </x:c>
      <x:c r="F104" s="16" t="str">
        <x:v>هاب</x:v>
      </x:c>
      <x:c r="G104" s="16" t="n">
        <x:v>8</x:v>
      </x:c>
      <x:c r="H104" s="20" t="n">
        <x:v>1900000</x:v>
      </x:c>
      <x:c r="I104" s="20" t="n">
        <x:v>1252000</x:v>
      </x:c>
      <x:c r="J104" s="16" t="n">
        <x:v>12</x:v>
      </x:c>
      <x:c r="K104" s="16" t="n">
        <x:v>1</x:v>
      </x:c>
      <x:c r="L104" s="22" t="n">
        <x:f>MAX(0,(G104-K104)*H104*(1-J104/100))</x:f>
        <x:v>11704000</x:v>
      </x:c>
      <x:c r="M104" s="22" t="n">
        <x:f>MAX(0,(G104-K104)*I104)</x:f>
        <x:v>8764000</x:v>
      </x:c>
      <x:c r="N104" s="22" t="n">
        <x:f>L104-M104</x:f>
        <x:v>2940000</x:v>
      </x:c>
      <x:c r="O104" s="18" t="str">
        <x:f>IF(OR(G104&lt;0,K104&lt;0,K104&gt;G104,J104&lt;0,J104&gt;100,H104&lt;0,I104&lt;0),"بازبینی","تأیید")</x:f>
        <x:v>تأیید</x:v>
      </x:c>
    </x:row>
    <x:row r="105" ht="23" customHeight="1">
      <x:c r="A105" s="13" t="str">
        <x:v>S-0901</x:v>
      </x:c>
      <x:c r="B105" s="24" t="n">
        <x:v>46279</x:v>
      </x:c>
      <x:c r="C105" s="18" t="n">
        <x:f>MONTH(B105)</x:f>
        <x:v>9</x:v>
      </x:c>
      <x:c r="D105" s="16" t="str">
        <x:v>جنوب</x:v>
      </x:c>
      <x:c r="E105" s="16" t="str">
        <x:v>خدمات</x:v>
      </x:c>
      <x:c r="F105" s="16" t="str">
        <x:v>نصب تجهیزات</x:v>
      </x:c>
      <x:c r="G105" s="16" t="n">
        <x:v>8</x:v>
      </x:c>
      <x:c r="H105" s="20" t="n">
        <x:v>6100000</x:v>
      </x:c>
      <x:c r="I105" s="20" t="n">
        <x:v>3228000</x:v>
      </x:c>
      <x:c r="J105" s="16" t="n">
        <x:v>12</x:v>
      </x:c>
      <x:c r="K105" s="16" t="n">
        <x:v>0</x:v>
      </x:c>
      <x:c r="L105" s="22" t="n">
        <x:f>MAX(0,(G105-K105)*H105*(1-J105/100))</x:f>
        <x:v>42944000</x:v>
      </x:c>
      <x:c r="M105" s="22" t="n">
        <x:f>MAX(0,(G105-K105)*I105)</x:f>
        <x:v>25824000</x:v>
      </x:c>
      <x:c r="N105" s="22" t="n">
        <x:f>L105-M105</x:f>
        <x:v>17120000</x:v>
      </x:c>
      <x:c r="O105" s="18" t="str">
        <x:f>IF(OR(G105&lt;0,K105&lt;0,K105&gt;G105,J105&lt;0,J105&gt;100,H105&lt;0,I105&lt;0),"بازبینی","تأیید")</x:f>
        <x:v>تأیید</x:v>
      </x:c>
    </x:row>
    <x:row r="106" ht="23" customHeight="1">
      <x:c r="A106" s="13" t="str">
        <x:v>S-0902</x:v>
      </x:c>
      <x:c r="B106" s="24" t="n">
        <x:v>46269</x:v>
      </x:c>
      <x:c r="C106" s="18" t="n">
        <x:f>MONTH(B106)</x:f>
        <x:v>9</x:v>
      </x:c>
      <x:c r="D106" s="16" t="str">
        <x:v>شمال</x:v>
      </x:c>
      <x:c r="E106" s="16" t="str">
        <x:v>ملزومات مصرفی</x:v>
      </x:c>
      <x:c r="F106" s="16" t="str">
        <x:v>جوهر</x:v>
      </x:c>
      <x:c r="G106" s="16" t="n">
        <x:v>12</x:v>
      </x:c>
      <x:c r="H106" s="20" t="n">
        <x:v>6400000</x:v>
      </x:c>
      <x:c r="I106" s="20" t="n">
        <x:v>3366000</x:v>
      </x:c>
      <x:c r="J106" s="16" t="n">
        <x:v>8</x:v>
      </x:c>
      <x:c r="K106" s="16" t="n">
        <x:v>1</x:v>
      </x:c>
      <x:c r="L106" s="22" t="n">
        <x:f>MAX(0,(G106-K106)*H106*(1-J106/100))</x:f>
        <x:v>64768000</x:v>
      </x:c>
      <x:c r="M106" s="22" t="n">
        <x:f>MAX(0,(G106-K106)*I106)</x:f>
        <x:v>37026000</x:v>
      </x:c>
      <x:c r="N106" s="22" t="n">
        <x:f>L106-M106</x:f>
        <x:v>27742000</x:v>
      </x:c>
      <x:c r="O106" s="18" t="str">
        <x:f>IF(OR(G106&lt;0,K106&lt;0,K106&gt;G106,J106&lt;0,J106&gt;100,H106&lt;0,I106&lt;0),"بازبینی","تأیید")</x:f>
        <x:v>تأیید</x:v>
      </x:c>
    </x:row>
    <x:row r="107" ht="23" customHeight="1">
      <x:c r="A107" s="13" t="str">
        <x:v>S-0903</x:v>
      </x:c>
      <x:c r="B107" s="24" t="n">
        <x:v>46286</x:v>
      </x:c>
      <x:c r="C107" s="18" t="n">
        <x:f>MONTH(B107)</x:f>
        <x:v>9</x:v>
      </x:c>
      <x:c r="D107" s="16" t="str">
        <x:v>جنوب</x:v>
      </x:c>
      <x:c r="E107" s="16" t="str">
        <x:v>تجهیزات اداری</x:v>
      </x:c>
      <x:c r="F107" s="16" t="str">
        <x:v>صندلی اداری</x:v>
      </x:c>
      <x:c r="G107" s="16" t="n">
        <x:v>17</x:v>
      </x:c>
      <x:c r="H107" s="20" t="n">
        <x:v>4800000</x:v>
      </x:c>
      <x:c r="I107" s="20" t="n">
        <x:v>3112000</x:v>
      </x:c>
      <x:c r="J107" s="16" t="n">
        <x:v>0</x:v>
      </x:c>
      <x:c r="K107" s="16" t="n">
        <x:v>0</x:v>
      </x:c>
      <x:c r="L107" s="22" t="n">
        <x:f>MAX(0,(G107-K107)*H107*(1-J107/100))</x:f>
        <x:v>81600000</x:v>
      </x:c>
      <x:c r="M107" s="22" t="n">
        <x:f>MAX(0,(G107-K107)*I107)</x:f>
        <x:v>52904000</x:v>
      </x:c>
      <x:c r="N107" s="22" t="n">
        <x:f>L107-M107</x:f>
        <x:v>28696000</x:v>
      </x:c>
      <x:c r="O107" s="18" t="str">
        <x:f>IF(OR(G107&lt;0,K107&lt;0,K107&gt;G107,J107&lt;0,J107&gt;100,H107&lt;0,I107&lt;0),"بازبینی","تأیید")</x:f>
        <x:v>تأیید</x:v>
      </x:c>
    </x:row>
    <x:row r="108" ht="23" customHeight="1">
      <x:c r="A108" s="13" t="str">
        <x:v>S-0904</x:v>
      </x:c>
      <x:c r="B108" s="24" t="n">
        <x:v>46274</x:v>
      </x:c>
      <x:c r="C108" s="18" t="n">
        <x:f>MONTH(B108)</x:f>
        <x:v>9</x:v>
      </x:c>
      <x:c r="D108" s="16" t="str">
        <x:v>شرق</x:v>
      </x:c>
      <x:c r="E108" s="16" t="str">
        <x:v>لوازم دیجیتال</x:v>
      </x:c>
      <x:c r="F108" s="16" t="str">
        <x:v>صفحه‌کلید</x:v>
      </x:c>
      <x:c r="G108" s="16" t="n">
        <x:v>7</x:v>
      </x:c>
      <x:c r="H108" s="20" t="n">
        <x:v>2000000</x:v>
      </x:c>
      <x:c r="I108" s="20" t="n">
        <x:v>1099000</x:v>
      </x:c>
      <x:c r="J108" s="16" t="n">
        <x:v>5</x:v>
      </x:c>
      <x:c r="K108" s="16" t="n">
        <x:v>0</x:v>
      </x:c>
      <x:c r="L108" s="22" t="n">
        <x:f>MAX(0,(G108-K108)*H108*(1-J108/100))</x:f>
        <x:v>13300000</x:v>
      </x:c>
      <x:c r="M108" s="22" t="n">
        <x:f>MAX(0,(G108-K108)*I108)</x:f>
        <x:v>7693000</x:v>
      </x:c>
      <x:c r="N108" s="22" t="n">
        <x:f>L108-M108</x:f>
        <x:v>5607000</x:v>
      </x:c>
      <x:c r="O108" s="18" t="str">
        <x:f>IF(OR(G108&lt;0,K108&lt;0,K108&gt;G108,J108&lt;0,J108&gt;100,H108&lt;0,I108&lt;0),"بازبینی","تأیید")</x:f>
        <x:v>تأیید</x:v>
      </x:c>
    </x:row>
    <x:row r="109" ht="23" customHeight="1">
      <x:c r="A109" s="13" t="str">
        <x:v>S-0905</x:v>
      </x:c>
      <x:c r="B109" s="24" t="n">
        <x:v>46288</x:v>
      </x:c>
      <x:c r="C109" s="18" t="n">
        <x:f>MONTH(B109)</x:f>
        <x:v>9</x:v>
      </x:c>
      <x:c r="D109" s="16" t="str">
        <x:v>جنوب</x:v>
      </x:c>
      <x:c r="E109" s="16" t="str">
        <x:v>لوازم دیجیتال</x:v>
      </x:c>
      <x:c r="F109" s="16" t="str">
        <x:v>نمایشگر</x:v>
      </x:c>
      <x:c r="G109" s="16" t="n">
        <x:v>10</x:v>
      </x:c>
      <x:c r="H109" s="20" t="n">
        <x:v>4500000</x:v>
      </x:c>
      <x:c r="I109" s="20" t="n">
        <x:v>2866000</x:v>
      </x:c>
      <x:c r="J109" s="16" t="n">
        <x:v>0</x:v>
      </x:c>
      <x:c r="K109" s="16" t="n">
        <x:v>1</x:v>
      </x:c>
      <x:c r="L109" s="22" t="n">
        <x:f>MAX(0,(G109-K109)*H109*(1-J109/100))</x:f>
        <x:v>40500000</x:v>
      </x:c>
      <x:c r="M109" s="22" t="n">
        <x:f>MAX(0,(G109-K109)*I109)</x:f>
        <x:v>25794000</x:v>
      </x:c>
      <x:c r="N109" s="22" t="n">
        <x:f>L109-M109</x:f>
        <x:v>14706000</x:v>
      </x:c>
      <x:c r="O109" s="18" t="str">
        <x:f>IF(OR(G109&lt;0,K109&lt;0,K109&gt;G109,J109&lt;0,J109&gt;100,H109&lt;0,I109&lt;0),"بازبینی","تأیید")</x:f>
        <x:v>تأیید</x:v>
      </x:c>
    </x:row>
    <x:row r="110" ht="23" customHeight="1">
      <x:c r="A110" s="13" t="str">
        <x:v>S-0906</x:v>
      </x:c>
      <x:c r="B110" s="24" t="n">
        <x:v>46273</x:v>
      </x:c>
      <x:c r="C110" s="18" t="n">
        <x:f>MONTH(B110)</x:f>
        <x:v>9</x:v>
      </x:c>
      <x:c r="D110" s="16" t="str">
        <x:v>شمال</x:v>
      </x:c>
      <x:c r="E110" s="16" t="str">
        <x:v>تجهیزات اداری</x:v>
      </x:c>
      <x:c r="F110" s="16" t="str">
        <x:v>صندلی اداری</x:v>
      </x:c>
      <x:c r="G110" s="16" t="n">
        <x:v>10</x:v>
      </x:c>
      <x:c r="H110" s="20" t="n">
        <x:v>800000</x:v>
      </x:c>
      <x:c r="I110" s="20" t="n">
        <x:v>482000</x:v>
      </x:c>
      <x:c r="J110" s="16" t="n">
        <x:v>0</x:v>
      </x:c>
      <x:c r="K110" s="16" t="n">
        <x:v>0</x:v>
      </x:c>
      <x:c r="L110" s="22" t="n">
        <x:f>MAX(0,(G110-K110)*H110*(1-J110/100))</x:f>
        <x:v>8000000</x:v>
      </x:c>
      <x:c r="M110" s="22" t="n">
        <x:f>MAX(0,(G110-K110)*I110)</x:f>
        <x:v>4820000</x:v>
      </x:c>
      <x:c r="N110" s="22" t="n">
        <x:f>L110-M110</x:f>
        <x:v>3180000</x:v>
      </x:c>
      <x:c r="O110" s="18" t="str">
        <x:f>IF(OR(G110&lt;0,K110&lt;0,K110&gt;G110,J110&lt;0,J110&gt;100,H110&lt;0,I110&lt;0),"بازبینی","تأیید")</x:f>
        <x:v>تأیید</x:v>
      </x:c>
    </x:row>
    <x:row r="111" ht="23" customHeight="1">
      <x:c r="A111" s="13" t="str">
        <x:v>S-0907</x:v>
      </x:c>
      <x:c r="B111" s="24" t="n">
        <x:v>46280</x:v>
      </x:c>
      <x:c r="C111" s="18" t="n">
        <x:f>MONTH(B111)</x:f>
        <x:v>9</x:v>
      </x:c>
      <x:c r="D111" s="16" t="str">
        <x:v>غرب</x:v>
      </x:c>
      <x:c r="E111" s="16" t="str">
        <x:v>تجهیزات اداری</x:v>
      </x:c>
      <x:c r="F111" s="16" t="str">
        <x:v>قفسه</x:v>
      </x:c>
      <x:c r="G111" s="16" t="n">
        <x:v>12</x:v>
      </x:c>
      <x:c r="H111" s="20" t="n">
        <x:v>5400000</x:v>
      </x:c>
      <x:c r="I111" s="20" t="n">
        <x:v>4403000</x:v>
      </x:c>
      <x:c r="J111" s="16" t="n">
        <x:v>0</x:v>
      </x:c>
      <x:c r="K111" s="16" t="n">
        <x:v>0</x:v>
      </x:c>
      <x:c r="L111" s="22" t="n">
        <x:f>MAX(0,(G111-K111)*H111*(1-J111/100))</x:f>
        <x:v>64800000</x:v>
      </x:c>
      <x:c r="M111" s="22" t="n">
        <x:f>MAX(0,(G111-K111)*I111)</x:f>
        <x:v>52836000</x:v>
      </x:c>
      <x:c r="N111" s="22" t="n">
        <x:f>L111-M111</x:f>
        <x:v>11964000</x:v>
      </x:c>
      <x:c r="O111" s="18" t="str">
        <x:f>IF(OR(G111&lt;0,K111&lt;0,K111&gt;G111,J111&lt;0,J111&gt;100,H111&lt;0,I111&lt;0),"بازبینی","تأیید")</x:f>
        <x:v>تأیید</x:v>
      </x:c>
    </x:row>
    <x:row r="112" ht="23" customHeight="1">
      <x:c r="A112" s="13" t="str">
        <x:v>S-0908</x:v>
      </x:c>
      <x:c r="B112" s="24" t="n">
        <x:v>46268</x:v>
      </x:c>
      <x:c r="C112" s="18" t="n">
        <x:f>MONTH(B112)</x:f>
        <x:v>9</x:v>
      </x:c>
      <x:c r="D112" s="16" t="str">
        <x:v>غرب</x:v>
      </x:c>
      <x:c r="E112" s="16" t="str">
        <x:v>ملزومات مصرفی</x:v>
      </x:c>
      <x:c r="F112" s="16" t="str">
        <x:v>زونکن</x:v>
      </x:c>
      <x:c r="G112" s="16" t="n">
        <x:v>15</x:v>
      </x:c>
      <x:c r="H112" s="20" t="n">
        <x:v>6400000</x:v>
      </x:c>
      <x:c r="I112" s="20" t="n">
        <x:v>5071000</x:v>
      </x:c>
      <x:c r="J112" s="16" t="n">
        <x:v>0</x:v>
      </x:c>
      <x:c r="K112" s="16" t="n">
        <x:v>0</x:v>
      </x:c>
      <x:c r="L112" s="22" t="n">
        <x:f>MAX(0,(G112-K112)*H112*(1-J112/100))</x:f>
        <x:v>96000000</x:v>
      </x:c>
      <x:c r="M112" s="22" t="n">
        <x:f>MAX(0,(G112-K112)*I112)</x:f>
        <x:v>76065000</x:v>
      </x:c>
      <x:c r="N112" s="22" t="n">
        <x:f>L112-M112</x:f>
        <x:v>19935000</x:v>
      </x:c>
      <x:c r="O112" s="18" t="str">
        <x:f>IF(OR(G112&lt;0,K112&lt;0,K112&gt;G112,J112&lt;0,J112&gt;100,H112&lt;0,I112&lt;0),"بازبینی","تأیید")</x:f>
        <x:v>تأیید</x:v>
      </x:c>
    </x:row>
    <x:row r="113" ht="23" customHeight="1">
      <x:c r="A113" s="13" t="str">
        <x:v>S-0909</x:v>
      </x:c>
      <x:c r="B113" s="24" t="n">
        <x:v>46278</x:v>
      </x:c>
      <x:c r="C113" s="18" t="n">
        <x:f>MONTH(B113)</x:f>
        <x:v>9</x:v>
      </x:c>
      <x:c r="D113" s="16" t="str">
        <x:v>غرب</x:v>
      </x:c>
      <x:c r="E113" s="16" t="str">
        <x:v>خدمات</x:v>
      </x:c>
      <x:c r="F113" s="16" t="str">
        <x:v>نصب تجهیزات</x:v>
      </x:c>
      <x:c r="G113" s="16" t="n">
        <x:v>16</x:v>
      </x:c>
      <x:c r="H113" s="20" t="n">
        <x:v>6200000</x:v>
      </x:c>
      <x:c r="I113" s="20" t="n">
        <x:v>3811000</x:v>
      </x:c>
      <x:c r="J113" s="16" t="n">
        <x:v>0</x:v>
      </x:c>
      <x:c r="K113" s="16" t="n">
        <x:v>0</x:v>
      </x:c>
      <x:c r="L113" s="22" t="n">
        <x:f>MAX(0,(G113-K113)*H113*(1-J113/100))</x:f>
        <x:v>99200000</x:v>
      </x:c>
      <x:c r="M113" s="22" t="n">
        <x:f>MAX(0,(G113-K113)*I113)</x:f>
        <x:v>60976000</x:v>
      </x:c>
      <x:c r="N113" s="22" t="n">
        <x:f>L113-M113</x:f>
        <x:v>38224000</x:v>
      </x:c>
      <x:c r="O113" s="18" t="str">
        <x:f>IF(OR(G113&lt;0,K113&lt;0,K113&gt;G113,J113&lt;0,J113&gt;100,H113&lt;0,I113&lt;0),"بازبینی","تأیید")</x:f>
        <x:v>تأیید</x:v>
      </x:c>
    </x:row>
    <x:row r="114" ht="23" customHeight="1">
      <x:c r="A114" s="13" t="str">
        <x:v>S-0910</x:v>
      </x:c>
      <x:c r="B114" s="24" t="n">
        <x:v>46266</x:v>
      </x:c>
      <x:c r="C114" s="18" t="n">
        <x:f>MONTH(B114)</x:f>
        <x:v>9</x:v>
      </x:c>
      <x:c r="D114" s="16" t="str">
        <x:v>جنوب</x:v>
      </x:c>
      <x:c r="E114" s="16" t="str">
        <x:v>خدمات</x:v>
      </x:c>
      <x:c r="F114" s="16" t="str">
        <x:v>آموزش</x:v>
      </x:c>
      <x:c r="G114" s="16" t="n">
        <x:v>9</x:v>
      </x:c>
      <x:c r="H114" s="20" t="n">
        <x:v>2600000</x:v>
      </x:c>
      <x:c r="I114" s="20" t="n">
        <x:v>1831000</x:v>
      </x:c>
      <x:c r="J114" s="16" t="n">
        <x:v>8</x:v>
      </x:c>
      <x:c r="K114" s="16" t="n">
        <x:v>0</x:v>
      </x:c>
      <x:c r="L114" s="22" t="n">
        <x:f>MAX(0,(G114-K114)*H114*(1-J114/100))</x:f>
        <x:v>21528000</x:v>
      </x:c>
      <x:c r="M114" s="22" t="n">
        <x:f>MAX(0,(G114-K114)*I114)</x:f>
        <x:v>16479000</x:v>
      </x:c>
      <x:c r="N114" s="22" t="n">
        <x:f>L114-M114</x:f>
        <x:v>5049000</x:v>
      </x:c>
      <x:c r="O114" s="18" t="str">
        <x:f>IF(OR(G114&lt;0,K114&lt;0,K114&gt;G114,J114&lt;0,J114&gt;100,H114&lt;0,I114&lt;0),"بازبینی","تأیید")</x:f>
        <x:v>تأیید</x:v>
      </x:c>
    </x:row>
    <x:row r="115" ht="23" customHeight="1">
      <x:c r="A115" s="13" t="str">
        <x:v>S-0911</x:v>
      </x:c>
      <x:c r="B115" s="24" t="n">
        <x:v>46268</x:v>
      </x:c>
      <x:c r="C115" s="18" t="n">
        <x:f>MONTH(B115)</x:f>
        <x:v>9</x:v>
      </x:c>
      <x:c r="D115" s="16" t="str">
        <x:v>شرق</x:v>
      </x:c>
      <x:c r="E115" s="16" t="str">
        <x:v>ملزومات مصرفی</x:v>
      </x:c>
      <x:c r="F115" s="16" t="str">
        <x:v>کاغذ</x:v>
      </x:c>
      <x:c r="G115" s="16" t="n">
        <x:v>19</x:v>
      </x:c>
      <x:c r="H115" s="20" t="n">
        <x:v>1200000</x:v>
      </x:c>
      <x:c r="I115" s="20" t="n">
        <x:v>944000</x:v>
      </x:c>
      <x:c r="J115" s="16" t="n">
        <x:v>0</x:v>
      </x:c>
      <x:c r="K115" s="16" t="n">
        <x:v>0</x:v>
      </x:c>
      <x:c r="L115" s="22" t="n">
        <x:f>MAX(0,(G115-K115)*H115*(1-J115/100))</x:f>
        <x:v>22800000</x:v>
      </x:c>
      <x:c r="M115" s="22" t="n">
        <x:f>MAX(0,(G115-K115)*I115)</x:f>
        <x:v>17936000</x:v>
      </x:c>
      <x:c r="N115" s="22" t="n">
        <x:f>L115-M115</x:f>
        <x:v>4864000</x:v>
      </x:c>
      <x:c r="O115" s="18" t="str">
        <x:f>IF(OR(G115&lt;0,K115&lt;0,K115&gt;G115,J115&lt;0,J115&gt;100,H115&lt;0,I115&lt;0),"بازبینی","تأیید")</x:f>
        <x:v>تأیید</x:v>
      </x:c>
    </x:row>
    <x:row r="116" ht="23" customHeight="1">
      <x:c r="A116" s="13" t="str">
        <x:v>S-0912</x:v>
      </x:c>
      <x:c r="B116" s="24" t="n">
        <x:v>46278</x:v>
      </x:c>
      <x:c r="C116" s="18" t="n">
        <x:f>MONTH(B116)</x:f>
        <x:v>9</x:v>
      </x:c>
      <x:c r="D116" s="16" t="str">
        <x:v>شمال</x:v>
      </x:c>
      <x:c r="E116" s="16" t="str">
        <x:v>تجهیزات اداری</x:v>
      </x:c>
      <x:c r="F116" s="16" t="str">
        <x:v>صندلی اداری</x:v>
      </x:c>
      <x:c r="G116" s="16" t="n">
        <x:v>7</x:v>
      </x:c>
      <x:c r="H116" s="20" t="n">
        <x:v>5900000</x:v>
      </x:c>
      <x:c r="I116" s="20" t="n">
        <x:v>4108000</x:v>
      </x:c>
      <x:c r="J116" s="16" t="n">
        <x:v>0</x:v>
      </x:c>
      <x:c r="K116" s="16" t="n">
        <x:v>1</x:v>
      </x:c>
      <x:c r="L116" s="22" t="n">
        <x:f>MAX(0,(G116-K116)*H116*(1-J116/100))</x:f>
        <x:v>35400000</x:v>
      </x:c>
      <x:c r="M116" s="22" t="n">
        <x:f>MAX(0,(G116-K116)*I116)</x:f>
        <x:v>24648000</x:v>
      </x:c>
      <x:c r="N116" s="22" t="n">
        <x:f>L116-M116</x:f>
        <x:v>10752000</x:v>
      </x:c>
      <x:c r="O116" s="18" t="str">
        <x:f>IF(OR(G116&lt;0,K116&lt;0,K116&gt;G116,J116&lt;0,J116&gt;100,H116&lt;0,I116&lt;0),"بازبینی","تأیید")</x:f>
        <x:v>تأیید</x:v>
      </x:c>
    </x:row>
    <x:row r="117" ht="23" customHeight="1">
      <x:c r="A117" s="13" t="str">
        <x:v>S-1001</x:v>
      </x:c>
      <x:c r="B117" s="24" t="n">
        <x:v>46315</x:v>
      </x:c>
      <x:c r="C117" s="18" t="n">
        <x:f>MONTH(B117)</x:f>
        <x:v>10</x:v>
      </x:c>
      <x:c r="D117" s="16" t="str">
        <x:v>جنوب</x:v>
      </x:c>
      <x:c r="E117" s="16" t="str">
        <x:v>خدمات</x:v>
      </x:c>
      <x:c r="F117" s="16" t="str">
        <x:v>آموزش</x:v>
      </x:c>
      <x:c r="G117" s="16" t="n">
        <x:v>8</x:v>
      </x:c>
      <x:c r="H117" s="20" t="n">
        <x:v>5700000</x:v>
      </x:c>
      <x:c r="I117" s="20" t="n">
        <x:v>3735000</x:v>
      </x:c>
      <x:c r="J117" s="16" t="n">
        <x:v>12</x:v>
      </x:c>
      <x:c r="K117" s="16" t="n">
        <x:v>0</x:v>
      </x:c>
      <x:c r="L117" s="22" t="n">
        <x:f>MAX(0,(G117-K117)*H117*(1-J117/100))</x:f>
        <x:v>40128000</x:v>
      </x:c>
      <x:c r="M117" s="22" t="n">
        <x:f>MAX(0,(G117-K117)*I117)</x:f>
        <x:v>29880000</x:v>
      </x:c>
      <x:c r="N117" s="22" t="n">
        <x:f>L117-M117</x:f>
        <x:v>10248000</x:v>
      </x:c>
      <x:c r="O117" s="18" t="str">
        <x:f>IF(OR(G117&lt;0,K117&lt;0,K117&gt;G117,J117&lt;0,J117&gt;100,H117&lt;0,I117&lt;0),"بازبینی","تأیید")</x:f>
        <x:v>تأیید</x:v>
      </x:c>
    </x:row>
    <x:row r="118" ht="23" customHeight="1">
      <x:c r="A118" s="13" t="str">
        <x:v>S-1002</x:v>
      </x:c>
      <x:c r="B118" s="24" t="n">
        <x:v>46308</x:v>
      </x:c>
      <x:c r="C118" s="18" t="n">
        <x:f>MONTH(B118)</x:f>
        <x:v>10</x:v>
      </x:c>
      <x:c r="D118" s="16" t="str">
        <x:v>غرب</x:v>
      </x:c>
      <x:c r="E118" s="16" t="str">
        <x:v>تجهیزات اداری</x:v>
      </x:c>
      <x:c r="F118" s="16" t="str">
        <x:v>صندلی اداری</x:v>
      </x:c>
      <x:c r="G118" s="16" t="n">
        <x:v>13</x:v>
      </x:c>
      <x:c r="H118" s="20" t="n">
        <x:v>4400000</x:v>
      </x:c>
      <x:c r="I118" s="20" t="n">
        <x:v>2787000</x:v>
      </x:c>
      <x:c r="J118" s="16" t="n">
        <x:v>5</x:v>
      </x:c>
      <x:c r="K118" s="16" t="n">
        <x:v>0</x:v>
      </x:c>
      <x:c r="L118" s="22" t="n">
        <x:f>MAX(0,(G118-K118)*H118*(1-J118/100))</x:f>
        <x:v>54340000</x:v>
      </x:c>
      <x:c r="M118" s="22" t="n">
        <x:f>MAX(0,(G118-K118)*I118)</x:f>
        <x:v>36231000</x:v>
      </x:c>
      <x:c r="N118" s="22" t="n">
        <x:f>L118-M118</x:f>
        <x:v>18109000</x:v>
      </x:c>
      <x:c r="O118" s="18" t="str">
        <x:f>IF(OR(G118&lt;0,K118&lt;0,K118&gt;G118,J118&lt;0,J118&gt;100,H118&lt;0,I118&lt;0),"بازبینی","تأیید")</x:f>
        <x:v>تأیید</x:v>
      </x:c>
    </x:row>
    <x:row r="119" ht="23" customHeight="1">
      <x:c r="A119" s="13" t="str">
        <x:v>S-1003</x:v>
      </x:c>
      <x:c r="B119" s="24" t="n">
        <x:v>46316</x:v>
      </x:c>
      <x:c r="C119" s="18" t="n">
        <x:f>MONTH(B119)</x:f>
        <x:v>10</x:v>
      </x:c>
      <x:c r="D119" s="16" t="str">
        <x:v>غرب</x:v>
      </x:c>
      <x:c r="E119" s="16" t="str">
        <x:v>خدمات</x:v>
      </x:c>
      <x:c r="F119" s="16" t="str">
        <x:v>پشتیبانی</x:v>
      </x:c>
      <x:c r="G119" s="16" t="n">
        <x:v>3</x:v>
      </x:c>
      <x:c r="H119" s="20" t="n">
        <x:v>5600000</x:v>
      </x:c>
      <x:c r="I119" s="20" t="n">
        <x:v>4332000</x:v>
      </x:c>
      <x:c r="J119" s="16" t="n">
        <x:v>8</x:v>
      </x:c>
      <x:c r="K119" s="16" t="n">
        <x:v>0</x:v>
      </x:c>
      <x:c r="L119" s="22" t="n">
        <x:f>MAX(0,(G119-K119)*H119*(1-J119/100))</x:f>
        <x:v>15456000</x:v>
      </x:c>
      <x:c r="M119" s="22" t="n">
        <x:f>MAX(0,(G119-K119)*I119)</x:f>
        <x:v>12996000</x:v>
      </x:c>
      <x:c r="N119" s="22" t="n">
        <x:f>L119-M119</x:f>
        <x:v>2460000</x:v>
      </x:c>
      <x:c r="O119" s="18" t="str">
        <x:f>IF(OR(G119&lt;0,K119&lt;0,K119&gt;G119,J119&lt;0,J119&gt;100,H119&lt;0,I119&lt;0),"بازبینی","تأیید")</x:f>
        <x:v>تأیید</x:v>
      </x:c>
    </x:row>
    <x:row r="120" ht="23" customHeight="1">
      <x:c r="A120" s="13" t="str">
        <x:v>S-1004</x:v>
      </x:c>
      <x:c r="B120" s="24" t="n">
        <x:v>46304</x:v>
      </x:c>
      <x:c r="C120" s="18" t="n">
        <x:f>MONTH(B120)</x:f>
        <x:v>10</x:v>
      </x:c>
      <x:c r="D120" s="16" t="str">
        <x:v>جنوب</x:v>
      </x:c>
      <x:c r="E120" s="16" t="str">
        <x:v>ملزومات مصرفی</x:v>
      </x:c>
      <x:c r="F120" s="16" t="str">
        <x:v>زونکن</x:v>
      </x:c>
      <x:c r="G120" s="16" t="n">
        <x:v>6</x:v>
      </x:c>
      <x:c r="H120" s="20" t="n">
        <x:v>2500000</x:v>
      </x:c>
      <x:c r="I120" s="20" t="n">
        <x:v>1902000</x:v>
      </x:c>
      <x:c r="J120" s="16" t="n">
        <x:v>0</x:v>
      </x:c>
      <x:c r="K120" s="16" t="n">
        <x:v>0</x:v>
      </x:c>
      <x:c r="L120" s="22" t="n">
        <x:f>MAX(0,(G120-K120)*H120*(1-J120/100))</x:f>
        <x:v>15000000</x:v>
      </x:c>
      <x:c r="M120" s="22" t="n">
        <x:f>MAX(0,(G120-K120)*I120)</x:f>
        <x:v>11412000</x:v>
      </x:c>
      <x:c r="N120" s="22" t="n">
        <x:f>L120-M120</x:f>
        <x:v>3588000</x:v>
      </x:c>
      <x:c r="O120" s="18" t="str">
        <x:f>IF(OR(G120&lt;0,K120&lt;0,K120&gt;G120,J120&lt;0,J120&gt;100,H120&lt;0,I120&lt;0),"بازبینی","تأیید")</x:f>
        <x:v>تأیید</x:v>
      </x:c>
    </x:row>
    <x:row r="121" ht="23" customHeight="1">
      <x:c r="A121" s="13" t="str">
        <x:v>S-1005</x:v>
      </x:c>
      <x:c r="B121" s="24" t="n">
        <x:v>46299</x:v>
      </x:c>
      <x:c r="C121" s="18" t="n">
        <x:f>MONTH(B121)</x:f>
        <x:v>10</x:v>
      </x:c>
      <x:c r="D121" s="16" t="str">
        <x:v>شرق</x:v>
      </x:c>
      <x:c r="E121" s="16" t="str">
        <x:v>تجهیزات اداری</x:v>
      </x:c>
      <x:c r="F121" s="16" t="str">
        <x:v>میز کار</x:v>
      </x:c>
      <x:c r="G121" s="16" t="n">
        <x:v>4</x:v>
      </x:c>
      <x:c r="H121" s="20" t="n">
        <x:v>1000000</x:v>
      </x:c>
      <x:c r="I121" s="20" t="n">
        <x:v>696000</x:v>
      </x:c>
      <x:c r="J121" s="16" t="n">
        <x:v>0</x:v>
      </x:c>
      <x:c r="K121" s="16" t="n">
        <x:v>0</x:v>
      </x:c>
      <x:c r="L121" s="22" t="n">
        <x:f>MAX(0,(G121-K121)*H121*(1-J121/100))</x:f>
        <x:v>4000000</x:v>
      </x:c>
      <x:c r="M121" s="22" t="n">
        <x:f>MAX(0,(G121-K121)*I121)</x:f>
        <x:v>2784000</x:v>
      </x:c>
      <x:c r="N121" s="22" t="n">
        <x:f>L121-M121</x:f>
        <x:v>1216000</x:v>
      </x:c>
      <x:c r="O121" s="18" t="str">
        <x:f>IF(OR(G121&lt;0,K121&lt;0,K121&gt;G121,J121&lt;0,J121&gt;100,H121&lt;0,I121&lt;0),"بازبینی","تأیید")</x:f>
        <x:v>تأیید</x:v>
      </x:c>
    </x:row>
    <x:row r="122" ht="23" customHeight="1">
      <x:c r="A122" s="13" t="str">
        <x:v>S-1006</x:v>
      </x:c>
      <x:c r="B122" s="24" t="n">
        <x:v>46318</x:v>
      </x:c>
      <x:c r="C122" s="18" t="n">
        <x:f>MONTH(B122)</x:f>
        <x:v>10</x:v>
      </x:c>
      <x:c r="D122" s="16" t="str">
        <x:v>شمال</x:v>
      </x:c>
      <x:c r="E122" s="16" t="str">
        <x:v>خدمات</x:v>
      </x:c>
      <x:c r="F122" s="16" t="str">
        <x:v>آموزش</x:v>
      </x:c>
      <x:c r="G122" s="16" t="n">
        <x:v>17</x:v>
      </x:c>
      <x:c r="H122" s="20" t="n">
        <x:v>2000000</x:v>
      </x:c>
      <x:c r="I122" s="20" t="n">
        <x:v>1053000</x:v>
      </x:c>
      <x:c r="J122" s="16" t="n">
        <x:v>0</x:v>
      </x:c>
      <x:c r="K122" s="16" t="n">
        <x:v>0</x:v>
      </x:c>
      <x:c r="L122" s="22" t="n">
        <x:f>MAX(0,(G122-K122)*H122*(1-J122/100))</x:f>
        <x:v>34000000</x:v>
      </x:c>
      <x:c r="M122" s="22" t="n">
        <x:f>MAX(0,(G122-K122)*I122)</x:f>
        <x:v>17901000</x:v>
      </x:c>
      <x:c r="N122" s="22" t="n">
        <x:f>L122-M122</x:f>
        <x:v>16099000</x:v>
      </x:c>
      <x:c r="O122" s="18" t="str">
        <x:f>IF(OR(G122&lt;0,K122&lt;0,K122&gt;G122,J122&lt;0,J122&gt;100,H122&lt;0,I122&lt;0),"بازبینی","تأیید")</x:f>
        <x:v>تأیید</x:v>
      </x:c>
    </x:row>
    <x:row r="123" ht="23" customHeight="1">
      <x:c r="A123" s="13" t="str">
        <x:v>S-1007</x:v>
      </x:c>
      <x:c r="B123" s="24" t="n">
        <x:v>46319</x:v>
      </x:c>
      <x:c r="C123" s="18" t="n">
        <x:f>MONTH(B123)</x:f>
        <x:v>10</x:v>
      </x:c>
      <x:c r="D123" s="16" t="str">
        <x:v>غرب</x:v>
      </x:c>
      <x:c r="E123" s="16" t="str">
        <x:v>تجهیزات اداری</x:v>
      </x:c>
      <x:c r="F123" s="16" t="str">
        <x:v>صندلی اداری</x:v>
      </x:c>
      <x:c r="G123" s="16" t="n">
        <x:v>3</x:v>
      </x:c>
      <x:c r="H123" s="20" t="n">
        <x:v>5700000</x:v>
      </x:c>
      <x:c r="I123" s="20" t="n">
        <x:v>3739000</x:v>
      </x:c>
      <x:c r="J123" s="16" t="n">
        <x:v>8</x:v>
      </x:c>
      <x:c r="K123" s="16" t="n">
        <x:v>0</x:v>
      </x:c>
      <x:c r="L123" s="22" t="n">
        <x:f>MAX(0,(G123-K123)*H123*(1-J123/100))</x:f>
        <x:v>15732000</x:v>
      </x:c>
      <x:c r="M123" s="22" t="n">
        <x:f>MAX(0,(G123-K123)*I123)</x:f>
        <x:v>11217000</x:v>
      </x:c>
      <x:c r="N123" s="22" t="n">
        <x:f>L123-M123</x:f>
        <x:v>4515000</x:v>
      </x:c>
      <x:c r="O123" s="18" t="str">
        <x:f>IF(OR(G123&lt;0,K123&lt;0,K123&gt;G123,J123&lt;0,J123&gt;100,H123&lt;0,I123&lt;0),"بازبینی","تأیید")</x:f>
        <x:v>تأیید</x:v>
      </x:c>
    </x:row>
    <x:row r="124" ht="23" customHeight="1">
      <x:c r="A124" s="13" t="str">
        <x:v>S-1008</x:v>
      </x:c>
      <x:c r="B124" s="24" t="n">
        <x:v>46307</x:v>
      </x:c>
      <x:c r="C124" s="18" t="n">
        <x:f>MONTH(B124)</x:f>
        <x:v>10</x:v>
      </x:c>
      <x:c r="D124" s="16" t="str">
        <x:v>غرب</x:v>
      </x:c>
      <x:c r="E124" s="16" t="str">
        <x:v>ملزومات مصرفی</x:v>
      </x:c>
      <x:c r="F124" s="16" t="str">
        <x:v>کاغذ</x:v>
      </x:c>
      <x:c r="G124" s="16" t="n">
        <x:v>5</x:v>
      </x:c>
      <x:c r="H124" s="20" t="n">
        <x:v>3300000</x:v>
      </x:c>
      <x:c r="I124" s="20" t="n">
        <x:v>2692000</x:v>
      </x:c>
      <x:c r="J124" s="16" t="n">
        <x:v>12</x:v>
      </x:c>
      <x:c r="K124" s="16" t="n">
        <x:v>0</x:v>
      </x:c>
      <x:c r="L124" s="22" t="n">
        <x:f>MAX(0,(G124-K124)*H124*(1-J124/100))</x:f>
        <x:v>14520000</x:v>
      </x:c>
      <x:c r="M124" s="22" t="n">
        <x:f>MAX(0,(G124-K124)*I124)</x:f>
        <x:v>13460000</x:v>
      </x:c>
      <x:c r="N124" s="22" t="n">
        <x:f>L124-M124</x:f>
        <x:v>1060000</x:v>
      </x:c>
      <x:c r="O124" s="18" t="str">
        <x:f>IF(OR(G124&lt;0,K124&lt;0,K124&gt;G124,J124&lt;0,J124&gt;100,H124&lt;0,I124&lt;0),"بازبینی","تأیید")</x:f>
        <x:v>تأیید</x:v>
      </x:c>
    </x:row>
    <x:row r="125" ht="23" customHeight="1">
      <x:c r="A125" s="13" t="str">
        <x:v>S-1009</x:v>
      </x:c>
      <x:c r="B125" s="24" t="n">
        <x:v>46318</x:v>
      </x:c>
      <x:c r="C125" s="18" t="n">
        <x:f>MONTH(B125)</x:f>
        <x:v>10</x:v>
      </x:c>
      <x:c r="D125" s="16" t="str">
        <x:v>شرق</x:v>
      </x:c>
      <x:c r="E125" s="16" t="str">
        <x:v>خدمات</x:v>
      </x:c>
      <x:c r="F125" s="16" t="str">
        <x:v>پشتیبانی</x:v>
      </x:c>
      <x:c r="G125" s="16" t="n">
        <x:v>7</x:v>
      </x:c>
      <x:c r="H125" s="20" t="n">
        <x:v>3100000</x:v>
      </x:c>
      <x:c r="I125" s="20" t="n">
        <x:v>2049000</x:v>
      </x:c>
      <x:c r="J125" s="16" t="n">
        <x:v>5</x:v>
      </x:c>
      <x:c r="K125" s="16" t="n">
        <x:v>0</x:v>
      </x:c>
      <x:c r="L125" s="22" t="n">
        <x:f>MAX(0,(G125-K125)*H125*(1-J125/100))</x:f>
        <x:v>20615000</x:v>
      </x:c>
      <x:c r="M125" s="22" t="n">
        <x:f>MAX(0,(G125-K125)*I125)</x:f>
        <x:v>14343000</x:v>
      </x:c>
      <x:c r="N125" s="22" t="n">
        <x:f>L125-M125</x:f>
        <x:v>6272000</x:v>
      </x:c>
      <x:c r="O125" s="18" t="str">
        <x:f>IF(OR(G125&lt;0,K125&lt;0,K125&gt;G125,J125&lt;0,J125&gt;100,H125&lt;0,I125&lt;0),"بازبینی","تأیید")</x:f>
        <x:v>تأیید</x:v>
      </x:c>
    </x:row>
    <x:row r="126" ht="23" customHeight="1">
      <x:c r="A126" s="13" t="str">
        <x:v>S-1010</x:v>
      </x:c>
      <x:c r="B126" s="24" t="n">
        <x:v>46320</x:v>
      </x:c>
      <x:c r="C126" s="18" t="n">
        <x:f>MONTH(B126)</x:f>
        <x:v>10</x:v>
      </x:c>
      <x:c r="D126" s="16" t="str">
        <x:v>شمال</x:v>
      </x:c>
      <x:c r="E126" s="16" t="str">
        <x:v>لوازم دیجیتال</x:v>
      </x:c>
      <x:c r="F126" s="16" t="str">
        <x:v>هاب</x:v>
      </x:c>
      <x:c r="G126" s="16" t="n">
        <x:v>2</x:v>
      </x:c>
      <x:c r="H126" s="20" t="n">
        <x:v>5000000</x:v>
      </x:c>
      <x:c r="I126" s="20" t="n">
        <x:v>3420000</x:v>
      </x:c>
      <x:c r="J126" s="16" t="n">
        <x:v>0</x:v>
      </x:c>
      <x:c r="K126" s="16" t="n">
        <x:v>0</x:v>
      </x:c>
      <x:c r="L126" s="22" t="n">
        <x:f>MAX(0,(G126-K126)*H126*(1-J126/100))</x:f>
        <x:v>10000000</x:v>
      </x:c>
      <x:c r="M126" s="22" t="n">
        <x:f>MAX(0,(G126-K126)*I126)</x:f>
        <x:v>6840000</x:v>
      </x:c>
      <x:c r="N126" s="22" t="n">
        <x:f>L126-M126</x:f>
        <x:v>3160000</x:v>
      </x:c>
      <x:c r="O126" s="18" t="str">
        <x:f>IF(OR(G126&lt;0,K126&lt;0,K126&gt;G126,J126&lt;0,J126&gt;100,H126&lt;0,I126&lt;0),"بازبینی","تأیید")</x:f>
        <x:v>تأیید</x:v>
      </x:c>
    </x:row>
    <x:row r="127" ht="23" customHeight="1">
      <x:c r="A127" s="13" t="str">
        <x:v>S-1011</x:v>
      </x:c>
      <x:c r="B127" s="24" t="n">
        <x:v>46313</x:v>
      </x:c>
      <x:c r="C127" s="18" t="n">
        <x:f>MONTH(B127)</x:f>
        <x:v>10</x:v>
      </x:c>
      <x:c r="D127" s="16" t="str">
        <x:v>شرق</x:v>
      </x:c>
      <x:c r="E127" s="16" t="str">
        <x:v>تجهیزات اداری</x:v>
      </x:c>
      <x:c r="F127" s="16" t="str">
        <x:v>صندلی اداری</x:v>
      </x:c>
      <x:c r="G127" s="16" t="n">
        <x:v>12</x:v>
      </x:c>
      <x:c r="H127" s="20" t="n">
        <x:v>900000</x:v>
      </x:c>
      <x:c r="I127" s="20" t="n">
        <x:v>733000</x:v>
      </x:c>
      <x:c r="J127" s="16" t="n">
        <x:v>8</x:v>
      </x:c>
      <x:c r="K127" s="16" t="n">
        <x:v>1</x:v>
      </x:c>
      <x:c r="L127" s="22" t="n">
        <x:f>MAX(0,(G127-K127)*H127*(1-J127/100))</x:f>
        <x:v>9108000</x:v>
      </x:c>
      <x:c r="M127" s="22" t="n">
        <x:f>MAX(0,(G127-K127)*I127)</x:f>
        <x:v>8063000</x:v>
      </x:c>
      <x:c r="N127" s="22" t="n">
        <x:f>L127-M127</x:f>
        <x:v>1045000</x:v>
      </x:c>
      <x:c r="O127" s="18" t="str">
        <x:f>IF(OR(G127&lt;0,K127&lt;0,K127&gt;G127,J127&lt;0,J127&gt;100,H127&lt;0,I127&lt;0),"بازبینی","تأیید")</x:f>
        <x:v>تأیید</x:v>
      </x:c>
    </x:row>
    <x:row r="128" ht="23" customHeight="1">
      <x:c r="A128" s="13" t="str">
        <x:v>S-1012</x:v>
      </x:c>
      <x:c r="B128" s="24" t="n">
        <x:v>46306</x:v>
      </x:c>
      <x:c r="C128" s="18" t="n">
        <x:f>MONTH(B128)</x:f>
        <x:v>10</x:v>
      </x:c>
      <x:c r="D128" s="16" t="str">
        <x:v>غرب</x:v>
      </x:c>
      <x:c r="E128" s="16" t="str">
        <x:v>لوازم دیجیتال</x:v>
      </x:c>
      <x:c r="F128" s="16" t="str">
        <x:v>هاب</x:v>
      </x:c>
      <x:c r="G128" s="16" t="n">
        <x:v>3</x:v>
      </x:c>
      <x:c r="H128" s="20" t="n">
        <x:v>5100000</x:v>
      </x:c>
      <x:c r="I128" s="20" t="n">
        <x:v>2915000</x:v>
      </x:c>
      <x:c r="J128" s="16" t="n">
        <x:v>0</x:v>
      </x:c>
      <x:c r="K128" s="16" t="n">
        <x:v>0</x:v>
      </x:c>
      <x:c r="L128" s="22" t="n">
        <x:f>MAX(0,(G128-K128)*H128*(1-J128/100))</x:f>
        <x:v>15300000</x:v>
      </x:c>
      <x:c r="M128" s="22" t="n">
        <x:f>MAX(0,(G128-K128)*I128)</x:f>
        <x:v>8745000</x:v>
      </x:c>
      <x:c r="N128" s="22" t="n">
        <x:f>L128-M128</x:f>
        <x:v>6555000</x:v>
      </x:c>
      <x:c r="O128" s="18" t="str">
        <x:f>IF(OR(G128&lt;0,K128&lt;0,K128&gt;G128,J128&lt;0,J128&gt;100,H128&lt;0,I128&lt;0),"بازبینی","تأیید")</x:f>
        <x:v>تأیید</x:v>
      </x:c>
    </x:row>
    <x:row r="129" ht="23" customHeight="1">
      <x:c r="A129" s="13" t="str">
        <x:v>S-1101</x:v>
      </x:c>
      <x:c r="B129" s="24" t="n">
        <x:v>46335</x:v>
      </x:c>
      <x:c r="C129" s="18" t="n">
        <x:f>MONTH(B129)</x:f>
        <x:v>11</x:v>
      </x:c>
      <x:c r="D129" s="16" t="str">
        <x:v>شمال</x:v>
      </x:c>
      <x:c r="E129" s="16" t="str">
        <x:v>خدمات</x:v>
      </x:c>
      <x:c r="F129" s="16" t="str">
        <x:v>پشتیبانی</x:v>
      </x:c>
      <x:c r="G129" s="16" t="n">
        <x:v>3</x:v>
      </x:c>
      <x:c r="H129" s="20" t="n">
        <x:v>5500000</x:v>
      </x:c>
      <x:c r="I129" s="20" t="n">
        <x:v>3983000</x:v>
      </x:c>
      <x:c r="J129" s="16" t="n">
        <x:v>0</x:v>
      </x:c>
      <x:c r="K129" s="16" t="n">
        <x:v>0</x:v>
      </x:c>
      <x:c r="L129" s="22" t="n">
        <x:f>MAX(0,(G129-K129)*H129*(1-J129/100))</x:f>
        <x:v>16500000</x:v>
      </x:c>
      <x:c r="M129" s="22" t="n">
        <x:f>MAX(0,(G129-K129)*I129)</x:f>
        <x:v>11949000</x:v>
      </x:c>
      <x:c r="N129" s="22" t="n">
        <x:f>L129-M129</x:f>
        <x:v>4551000</x:v>
      </x:c>
      <x:c r="O129" s="18" t="str">
        <x:f>IF(OR(G129&lt;0,K129&lt;0,K129&gt;G129,J129&lt;0,J129&gt;100,H129&lt;0,I129&lt;0),"بازبینی","تأیید")</x:f>
        <x:v>تأیید</x:v>
      </x:c>
    </x:row>
    <x:row r="130" ht="23" customHeight="1">
      <x:c r="A130" s="13" t="str">
        <x:v>S-1102</x:v>
      </x:c>
      <x:c r="B130" s="24" t="n">
        <x:v>46329</x:v>
      </x:c>
      <x:c r="C130" s="18" t="n">
        <x:f>MONTH(B130)</x:f>
        <x:v>11</x:v>
      </x:c>
      <x:c r="D130" s="16" t="str">
        <x:v>شمال</x:v>
      </x:c>
      <x:c r="E130" s="16" t="str">
        <x:v>ملزومات مصرفی</x:v>
      </x:c>
      <x:c r="F130" s="16" t="str">
        <x:v>جوهر</x:v>
      </x:c>
      <x:c r="G130" s="16" t="n">
        <x:v>8</x:v>
      </x:c>
      <x:c r="H130" s="20" t="n">
        <x:v>6100000</x:v>
      </x:c>
      <x:c r="I130" s="20" t="n">
        <x:v>4486000</x:v>
      </x:c>
      <x:c r="J130" s="16" t="n">
        <x:v>5</x:v>
      </x:c>
      <x:c r="K130" s="16" t="n">
        <x:v>0</x:v>
      </x:c>
      <x:c r="L130" s="22" t="n">
        <x:f>MAX(0,(G130-K130)*H130*(1-J130/100))</x:f>
        <x:v>46360000</x:v>
      </x:c>
      <x:c r="M130" s="22" t="n">
        <x:f>MAX(0,(G130-K130)*I130)</x:f>
        <x:v>35888000</x:v>
      </x:c>
      <x:c r="N130" s="22" t="n">
        <x:f>L130-M130</x:f>
        <x:v>10472000</x:v>
      </x:c>
      <x:c r="O130" s="18" t="str">
        <x:f>IF(OR(G130&lt;0,K130&lt;0,K130&gt;G130,J130&lt;0,J130&gt;100,H130&lt;0,I130&lt;0),"بازبینی","تأیید")</x:f>
        <x:v>تأیید</x:v>
      </x:c>
    </x:row>
    <x:row r="131" ht="23" customHeight="1">
      <x:c r="A131" s="13" t="str">
        <x:v>S-1103</x:v>
      </x:c>
      <x:c r="B131" s="24" t="n">
        <x:v>46346</x:v>
      </x:c>
      <x:c r="C131" s="18" t="n">
        <x:f>MONTH(B131)</x:f>
        <x:v>11</x:v>
      </x:c>
      <x:c r="D131" s="16" t="str">
        <x:v>شرق</x:v>
      </x:c>
      <x:c r="E131" s="16" t="str">
        <x:v>خدمات</x:v>
      </x:c>
      <x:c r="F131" s="16" t="str">
        <x:v>نصب تجهیزات</x:v>
      </x:c>
      <x:c r="G131" s="16" t="n">
        <x:v>18</x:v>
      </x:c>
      <x:c r="H131" s="20" t="n">
        <x:v>5700000</x:v>
      </x:c>
      <x:c r="I131" s="20" t="n">
        <x:v>3646000</x:v>
      </x:c>
      <x:c r="J131" s="16" t="n">
        <x:v>0</x:v>
      </x:c>
      <x:c r="K131" s="16" t="n">
        <x:v>0</x:v>
      </x:c>
      <x:c r="L131" s="22" t="n">
        <x:f>MAX(0,(G131-K131)*H131*(1-J131/100))</x:f>
        <x:v>102600000</x:v>
      </x:c>
      <x:c r="M131" s="22" t="n">
        <x:f>MAX(0,(G131-K131)*I131)</x:f>
        <x:v>65628000</x:v>
      </x:c>
      <x:c r="N131" s="22" t="n">
        <x:f>L131-M131</x:f>
        <x:v>36972000</x:v>
      </x:c>
      <x:c r="O131" s="18" t="str">
        <x:f>IF(OR(G131&lt;0,K131&lt;0,K131&gt;G131,J131&lt;0,J131&gt;100,H131&lt;0,I131&lt;0),"بازبینی","تأیید")</x:f>
        <x:v>تأیید</x:v>
      </x:c>
    </x:row>
    <x:row r="132" ht="23" customHeight="1">
      <x:c r="A132" s="13" t="str">
        <x:v>S-1104</x:v>
      </x:c>
      <x:c r="B132" s="24" t="n">
        <x:v>46332</x:v>
      </x:c>
      <x:c r="C132" s="18" t="n">
        <x:f>MONTH(B132)</x:f>
        <x:v>11</x:v>
      </x:c>
      <x:c r="D132" s="16" t="str">
        <x:v>شمال</x:v>
      </x:c>
      <x:c r="E132" s="16" t="str">
        <x:v>تجهیزات اداری</x:v>
      </x:c>
      <x:c r="F132" s="16" t="str">
        <x:v>میز کار</x:v>
      </x:c>
      <x:c r="G132" s="16" t="n">
        <x:v>19</x:v>
      </x:c>
      <x:c r="H132" s="20" t="n">
        <x:v>4400000</x:v>
      </x:c>
      <x:c r="I132" s="20" t="n">
        <x:v>2365000</x:v>
      </x:c>
      <x:c r="J132" s="16" t="n">
        <x:v>0</x:v>
      </x:c>
      <x:c r="K132" s="16" t="n">
        <x:v>0</x:v>
      </x:c>
      <x:c r="L132" s="22" t="n">
        <x:f>MAX(0,(G132-K132)*H132*(1-J132/100))</x:f>
        <x:v>83600000</x:v>
      </x:c>
      <x:c r="M132" s="22" t="n">
        <x:f>MAX(0,(G132-K132)*I132)</x:f>
        <x:v>44935000</x:v>
      </x:c>
      <x:c r="N132" s="22" t="n">
        <x:f>L132-M132</x:f>
        <x:v>38665000</x:v>
      </x:c>
      <x:c r="O132" s="18" t="str">
        <x:f>IF(OR(G132&lt;0,K132&lt;0,K132&gt;G132,J132&lt;0,J132&gt;100,H132&lt;0,I132&lt;0),"بازبینی","تأیید")</x:f>
        <x:v>تأیید</x:v>
      </x:c>
    </x:row>
    <x:row r="133" ht="23" customHeight="1">
      <x:c r="A133" s="13" t="str">
        <x:v>S-1105</x:v>
      </x:c>
      <x:c r="B133" s="24" t="n">
        <x:v>46351</x:v>
      </x:c>
      <x:c r="C133" s="18" t="n">
        <x:f>MONTH(B133)</x:f>
        <x:v>11</x:v>
      </x:c>
      <x:c r="D133" s="16" t="str">
        <x:v>غرب</x:v>
      </x:c>
      <x:c r="E133" s="16" t="str">
        <x:v>تجهیزات اداری</x:v>
      </x:c>
      <x:c r="F133" s="16" t="str">
        <x:v>صندلی اداری</x:v>
      </x:c>
      <x:c r="G133" s="16" t="n">
        <x:v>6</x:v>
      </x:c>
      <x:c r="H133" s="20" t="n">
        <x:v>2500000</x:v>
      </x:c>
      <x:c r="I133" s="20" t="n">
        <x:v>1595000</x:v>
      </x:c>
      <x:c r="J133" s="16" t="n">
        <x:v>5</x:v>
      </x:c>
      <x:c r="K133" s="16" t="n">
        <x:v>1</x:v>
      </x:c>
      <x:c r="L133" s="22" t="n">
        <x:f>MAX(0,(G133-K133)*H133*(1-J133/100))</x:f>
        <x:v>11875000</x:v>
      </x:c>
      <x:c r="M133" s="22" t="n">
        <x:f>MAX(0,(G133-K133)*I133)</x:f>
        <x:v>7975000</x:v>
      </x:c>
      <x:c r="N133" s="22" t="n">
        <x:f>L133-M133</x:f>
        <x:v>3900000</x:v>
      </x:c>
      <x:c r="O133" s="18" t="str">
        <x:f>IF(OR(G133&lt;0,K133&lt;0,K133&gt;G133,J133&lt;0,J133&gt;100,H133&lt;0,I133&lt;0),"بازبینی","تأیید")</x:f>
        <x:v>تأیید</x:v>
      </x:c>
    </x:row>
    <x:row r="134" ht="23" customHeight="1">
      <x:c r="A134" s="13" t="str">
        <x:v>S-1106</x:v>
      </x:c>
      <x:c r="B134" s="24" t="n">
        <x:v>46344</x:v>
      </x:c>
      <x:c r="C134" s="18" t="n">
        <x:f>MONTH(B134)</x:f>
        <x:v>11</x:v>
      </x:c>
      <x:c r="D134" s="16" t="str">
        <x:v>جنوب</x:v>
      </x:c>
      <x:c r="E134" s="16" t="str">
        <x:v>ملزومات مصرفی</x:v>
      </x:c>
      <x:c r="F134" s="16" t="str">
        <x:v>کاغذ</x:v>
      </x:c>
      <x:c r="G134" s="16" t="n">
        <x:v>14</x:v>
      </x:c>
      <x:c r="H134" s="20" t="n">
        <x:v>1300000</x:v>
      </x:c>
      <x:c r="I134" s="20" t="n">
        <x:v>901000</x:v>
      </x:c>
      <x:c r="J134" s="16" t="n">
        <x:v>12</x:v>
      </x:c>
      <x:c r="K134" s="16" t="n">
        <x:v>0</x:v>
      </x:c>
      <x:c r="L134" s="22" t="n">
        <x:f>MAX(0,(G134-K134)*H134*(1-J134/100))</x:f>
        <x:v>16016000</x:v>
      </x:c>
      <x:c r="M134" s="22" t="n">
        <x:f>MAX(0,(G134-K134)*I134)</x:f>
        <x:v>12614000</x:v>
      </x:c>
      <x:c r="N134" s="22" t="n">
        <x:f>L134-M134</x:f>
        <x:v>3402000</x:v>
      </x:c>
      <x:c r="O134" s="18" t="str">
        <x:f>IF(OR(G134&lt;0,K134&lt;0,K134&gt;G134,J134&lt;0,J134&gt;100,H134&lt;0,I134&lt;0),"بازبینی","تأیید")</x:f>
        <x:v>تأیید</x:v>
      </x:c>
    </x:row>
    <x:row r="135" ht="23" customHeight="1">
      <x:c r="A135" s="13" t="str">
        <x:v>S-1107</x:v>
      </x:c>
      <x:c r="B135" s="24" t="n">
        <x:v>46349</x:v>
      </x:c>
      <x:c r="C135" s="18" t="n">
        <x:f>MONTH(B135)</x:f>
        <x:v>11</x:v>
      </x:c>
      <x:c r="D135" s="16" t="str">
        <x:v>جنوب</x:v>
      </x:c>
      <x:c r="E135" s="16" t="str">
        <x:v>لوازم دیجیتال</x:v>
      </x:c>
      <x:c r="F135" s="16" t="str">
        <x:v>صفحه‌کلید</x:v>
      </x:c>
      <x:c r="G135" s="16" t="n">
        <x:v>8</x:v>
      </x:c>
      <x:c r="H135" s="20" t="n">
        <x:v>1600000</x:v>
      </x:c>
      <x:c r="I135" s="20" t="n">
        <x:v>947000</x:v>
      </x:c>
      <x:c r="J135" s="16" t="n">
        <x:v>8</x:v>
      </x:c>
      <x:c r="K135" s="16" t="n">
        <x:v>0</x:v>
      </x:c>
      <x:c r="L135" s="22" t="n">
        <x:f>MAX(0,(G135-K135)*H135*(1-J135/100))</x:f>
        <x:v>11776000</x:v>
      </x:c>
      <x:c r="M135" s="22" t="n">
        <x:f>MAX(0,(G135-K135)*I135)</x:f>
        <x:v>7576000</x:v>
      </x:c>
      <x:c r="N135" s="22" t="n">
        <x:f>L135-M135</x:f>
        <x:v>4200000</x:v>
      </x:c>
      <x:c r="O135" s="18" t="str">
        <x:f>IF(OR(G135&lt;0,K135&lt;0,K135&gt;G135,J135&lt;0,J135&gt;100,H135&lt;0,I135&lt;0),"بازبینی","تأیید")</x:f>
        <x:v>تأیید</x:v>
      </x:c>
    </x:row>
    <x:row r="136" ht="23" customHeight="1">
      <x:c r="A136" s="13" t="str">
        <x:v>S-1108</x:v>
      </x:c>
      <x:c r="B136" s="24" t="n">
        <x:v>46335</x:v>
      </x:c>
      <x:c r="C136" s="18" t="n">
        <x:f>MONTH(B136)</x:f>
        <x:v>11</x:v>
      </x:c>
      <x:c r="D136" s="16" t="str">
        <x:v>غرب</x:v>
      </x:c>
      <x:c r="E136" s="16" t="str">
        <x:v>تجهیزات اداری</x:v>
      </x:c>
      <x:c r="F136" s="16" t="str">
        <x:v>صندلی اداری</x:v>
      </x:c>
      <x:c r="G136" s="16" t="n">
        <x:v>3</x:v>
      </x:c>
      <x:c r="H136" s="20" t="n">
        <x:v>2300000</x:v>
      </x:c>
      <x:c r="I136" s="20" t="n">
        <x:v>1233000</x:v>
      </x:c>
      <x:c r="J136" s="16" t="n">
        <x:v>8</x:v>
      </x:c>
      <x:c r="K136" s="16" t="n">
        <x:v>0</x:v>
      </x:c>
      <x:c r="L136" s="22" t="n">
        <x:f>MAX(0,(G136-K136)*H136*(1-J136/100))</x:f>
        <x:v>6348000</x:v>
      </x:c>
      <x:c r="M136" s="22" t="n">
        <x:f>MAX(0,(G136-K136)*I136)</x:f>
        <x:v>3699000</x:v>
      </x:c>
      <x:c r="N136" s="22" t="n">
        <x:f>L136-M136</x:f>
        <x:v>2649000</x:v>
      </x:c>
      <x:c r="O136" s="18" t="str">
        <x:f>IF(OR(G136&lt;0,K136&lt;0,K136&gt;G136,J136&lt;0,J136&gt;100,H136&lt;0,I136&lt;0),"بازبینی","تأیید")</x:f>
        <x:v>تأیید</x:v>
      </x:c>
    </x:row>
    <x:row r="137" ht="23" customHeight="1">
      <x:c r="A137" s="13" t="str">
        <x:v>S-1109</x:v>
      </x:c>
      <x:c r="B137" s="24" t="n">
        <x:v>46338</x:v>
      </x:c>
      <x:c r="C137" s="18" t="n">
        <x:f>MONTH(B137)</x:f>
        <x:v>11</x:v>
      </x:c>
      <x:c r="D137" s="16" t="str">
        <x:v>غرب</x:v>
      </x:c>
      <x:c r="E137" s="16" t="str">
        <x:v>خدمات</x:v>
      </x:c>
      <x:c r="F137" s="16" t="str">
        <x:v>نصب تجهیزات</x:v>
      </x:c>
      <x:c r="G137" s="16" t="n">
        <x:v>7</x:v>
      </x:c>
      <x:c r="H137" s="20" t="n">
        <x:v>3600000</x:v>
      </x:c>
      <x:c r="I137" s="20" t="n">
        <x:v>2440000</x:v>
      </x:c>
      <x:c r="J137" s="16" t="n">
        <x:v>0</x:v>
      </x:c>
      <x:c r="K137" s="16" t="n">
        <x:v>1</x:v>
      </x:c>
      <x:c r="L137" s="22" t="n">
        <x:f>MAX(0,(G137-K137)*H137*(1-J137/100))</x:f>
        <x:v>21600000</x:v>
      </x:c>
      <x:c r="M137" s="22" t="n">
        <x:f>MAX(0,(G137-K137)*I137)</x:f>
        <x:v>14640000</x:v>
      </x:c>
      <x:c r="N137" s="22" t="n">
        <x:f>L137-M137</x:f>
        <x:v>6960000</x:v>
      </x:c>
      <x:c r="O137" s="18" t="str">
        <x:f>IF(OR(G137&lt;0,K137&lt;0,K137&gt;G137,J137&lt;0,J137&gt;100,H137&lt;0,I137&lt;0),"بازبینی","تأیید")</x:f>
        <x:v>تأیید</x:v>
      </x:c>
    </x:row>
    <x:row r="138" ht="23" customHeight="1">
      <x:c r="A138" s="13" t="str">
        <x:v>S-1110</x:v>
      </x:c>
      <x:c r="B138" s="24" t="n">
        <x:v>46337</x:v>
      </x:c>
      <x:c r="C138" s="18" t="n">
        <x:f>MONTH(B138)</x:f>
        <x:v>11</x:v>
      </x:c>
      <x:c r="D138" s="16" t="str">
        <x:v>جنوب</x:v>
      </x:c>
      <x:c r="E138" s="16" t="str">
        <x:v>تجهیزات اداری</x:v>
      </x:c>
      <x:c r="F138" s="16" t="str">
        <x:v>صندلی اداری</x:v>
      </x:c>
      <x:c r="G138" s="16" t="n">
        <x:v>19</x:v>
      </x:c>
      <x:c r="H138" s="20" t="n">
        <x:v>4700000</x:v>
      </x:c>
      <x:c r="I138" s="20" t="n">
        <x:v>2600000</x:v>
      </x:c>
      <x:c r="J138" s="16" t="n">
        <x:v>0</x:v>
      </x:c>
      <x:c r="K138" s="16" t="n">
        <x:v>0</x:v>
      </x:c>
      <x:c r="L138" s="22" t="n">
        <x:f>MAX(0,(G138-K138)*H138*(1-J138/100))</x:f>
        <x:v>89300000</x:v>
      </x:c>
      <x:c r="M138" s="22" t="n">
        <x:f>MAX(0,(G138-K138)*I138)</x:f>
        <x:v>49400000</x:v>
      </x:c>
      <x:c r="N138" s="22" t="n">
        <x:f>L138-M138</x:f>
        <x:v>39900000</x:v>
      </x:c>
      <x:c r="O138" s="18" t="str">
        <x:f>IF(OR(G138&lt;0,K138&lt;0,K138&gt;G138,J138&lt;0,J138&gt;100,H138&lt;0,I138&lt;0),"بازبینی","تأیید")</x:f>
        <x:v>تأیید</x:v>
      </x:c>
    </x:row>
    <x:row r="139" ht="23" customHeight="1">
      <x:c r="A139" s="13" t="str">
        <x:v>S-1111</x:v>
      </x:c>
      <x:c r="B139" s="24" t="n">
        <x:v>46328</x:v>
      </x:c>
      <x:c r="C139" s="18" t="n">
        <x:f>MONTH(B139)</x:f>
        <x:v>11</x:v>
      </x:c>
      <x:c r="D139" s="16" t="str">
        <x:v>جنوب</x:v>
      </x:c>
      <x:c r="E139" s="16" t="str">
        <x:v>لوازم دیجیتال</x:v>
      </x:c>
      <x:c r="F139" s="16" t="str">
        <x:v>هاب</x:v>
      </x:c>
      <x:c r="G139" s="16" t="n">
        <x:v>15</x:v>
      </x:c>
      <x:c r="H139" s="20" t="n">
        <x:v>1100000</x:v>
      </x:c>
      <x:c r="I139" s="20" t="n">
        <x:v>702000</x:v>
      </x:c>
      <x:c r="J139" s="16" t="n">
        <x:v>0</x:v>
      </x:c>
      <x:c r="K139" s="16" t="n">
        <x:v>0</x:v>
      </x:c>
      <x:c r="L139" s="22" t="n">
        <x:f>MAX(0,(G139-K139)*H139*(1-J139/100))</x:f>
        <x:v>16500000</x:v>
      </x:c>
      <x:c r="M139" s="22" t="n">
        <x:f>MAX(0,(G139-K139)*I139)</x:f>
        <x:v>10530000</x:v>
      </x:c>
      <x:c r="N139" s="22" t="n">
        <x:f>L139-M139</x:f>
        <x:v>5970000</x:v>
      </x:c>
      <x:c r="O139" s="18" t="str">
        <x:f>IF(OR(G139&lt;0,K139&lt;0,K139&gt;G139,J139&lt;0,J139&gt;100,H139&lt;0,I139&lt;0),"بازبینی","تأیید")</x:f>
        <x:v>تأیید</x:v>
      </x:c>
    </x:row>
    <x:row r="140" ht="23" customHeight="1">
      <x:c r="A140" s="13" t="str">
        <x:v>S-1112</x:v>
      </x:c>
      <x:c r="B140" s="24" t="n">
        <x:v>46347</x:v>
      </x:c>
      <x:c r="C140" s="18" t="n">
        <x:f>MONTH(B140)</x:f>
        <x:v>11</x:v>
      </x:c>
      <x:c r="D140" s="16" t="str">
        <x:v>شرق</x:v>
      </x:c>
      <x:c r="E140" s="16" t="str">
        <x:v>خدمات</x:v>
      </x:c>
      <x:c r="F140" s="16" t="str">
        <x:v>پشتیبانی</x:v>
      </x:c>
      <x:c r="G140" s="16" t="n">
        <x:v>19</x:v>
      </x:c>
      <x:c r="H140" s="20" t="n">
        <x:v>3000000</x:v>
      </x:c>
      <x:c r="I140" s="20" t="n">
        <x:v>2210000</x:v>
      </x:c>
      <x:c r="J140" s="16" t="n">
        <x:v>0</x:v>
      </x:c>
      <x:c r="K140" s="16" t="n">
        <x:v>0</x:v>
      </x:c>
      <x:c r="L140" s="22" t="n">
        <x:f>MAX(0,(G140-K140)*H140*(1-J140/100))</x:f>
        <x:v>57000000</x:v>
      </x:c>
      <x:c r="M140" s="22" t="n">
        <x:f>MAX(0,(G140-K140)*I140)</x:f>
        <x:v>41990000</x:v>
      </x:c>
      <x:c r="N140" s="22" t="n">
        <x:f>L140-M140</x:f>
        <x:v>15010000</x:v>
      </x:c>
      <x:c r="O140" s="18" t="str">
        <x:f>IF(OR(G140&lt;0,K140&lt;0,K140&gt;G140,J140&lt;0,J140&gt;100,H140&lt;0,I140&lt;0),"بازبینی","تأیید")</x:f>
        <x:v>تأیید</x:v>
      </x:c>
    </x:row>
    <x:row r="141" ht="23" customHeight="1">
      <x:c r="A141" s="13" t="str">
        <x:v>S-1201</x:v>
      </x:c>
      <x:c r="B141" s="24" t="n">
        <x:v>46372</x:v>
      </x:c>
      <x:c r="C141" s="18" t="n">
        <x:f>MONTH(B141)</x:f>
        <x:v>12</x:v>
      </x:c>
      <x:c r="D141" s="16" t="str">
        <x:v>غرب</x:v>
      </x:c>
      <x:c r="E141" s="16" t="str">
        <x:v>ملزومات مصرفی</x:v>
      </x:c>
      <x:c r="F141" s="16" t="str">
        <x:v>کاغذ</x:v>
      </x:c>
      <x:c r="G141" s="16" t="n">
        <x:v>11</x:v>
      </x:c>
      <x:c r="H141" s="20" t="n">
        <x:v>3200000</x:v>
      </x:c>
      <x:c r="I141" s="20" t="n">
        <x:v>1976000</x:v>
      </x:c>
      <x:c r="J141" s="16" t="n">
        <x:v>0</x:v>
      </x:c>
      <x:c r="K141" s="16" t="n">
        <x:v>0</x:v>
      </x:c>
      <x:c r="L141" s="22" t="n">
        <x:f>MAX(0,(G141-K141)*H141*(1-J141/100))</x:f>
        <x:v>35200000</x:v>
      </x:c>
      <x:c r="M141" s="22" t="n">
        <x:f>MAX(0,(G141-K141)*I141)</x:f>
        <x:v>21736000</x:v>
      </x:c>
      <x:c r="N141" s="22" t="n">
        <x:f>L141-M141</x:f>
        <x:v>13464000</x:v>
      </x:c>
      <x:c r="O141" s="18" t="str">
        <x:f>IF(OR(G141&lt;0,K141&lt;0,K141&gt;G141,J141&lt;0,J141&gt;100,H141&lt;0,I141&lt;0),"بازبینی","تأیید")</x:f>
        <x:v>تأیید</x:v>
      </x:c>
    </x:row>
    <x:row r="142" ht="23" customHeight="1">
      <x:c r="A142" s="13" t="str">
        <x:v>S-1202</x:v>
      </x:c>
      <x:c r="B142" s="24" t="n">
        <x:v>46373</x:v>
      </x:c>
      <x:c r="C142" s="18" t="n">
        <x:f>MONTH(B142)</x:f>
        <x:v>12</x:v>
      </x:c>
      <x:c r="D142" s="16" t="str">
        <x:v>شرق</x:v>
      </x:c>
      <x:c r="E142" s="16" t="str">
        <x:v>خدمات</x:v>
      </x:c>
      <x:c r="F142" s="16" t="str">
        <x:v>پشتیبانی</x:v>
      </x:c>
      <x:c r="G142" s="16" t="n">
        <x:v>10</x:v>
      </x:c>
      <x:c r="H142" s="20" t="n">
        <x:v>1400000</x:v>
      </x:c>
      <x:c r="I142" s="20" t="n">
        <x:v>888000</x:v>
      </x:c>
      <x:c r="J142" s="16" t="n">
        <x:v>8</x:v>
      </x:c>
      <x:c r="K142" s="16" t="n">
        <x:v>0</x:v>
      </x:c>
      <x:c r="L142" s="22" t="n">
        <x:f>MAX(0,(G142-K142)*H142*(1-J142/100))</x:f>
        <x:v>12880000</x:v>
      </x:c>
      <x:c r="M142" s="22" t="n">
        <x:f>MAX(0,(G142-K142)*I142)</x:f>
        <x:v>8880000</x:v>
      </x:c>
      <x:c r="N142" s="22" t="n">
        <x:f>L142-M142</x:f>
        <x:v>4000000</x:v>
      </x:c>
      <x:c r="O142" s="18" t="str">
        <x:f>IF(OR(G142&lt;0,K142&lt;0,K142&gt;G142,J142&lt;0,J142&gt;100,H142&lt;0,I142&lt;0),"بازبینی","تأیید")</x:f>
        <x:v>تأیید</x:v>
      </x:c>
    </x:row>
    <x:row r="143" ht="23" customHeight="1">
      <x:c r="A143" s="13" t="str">
        <x:v>S-1203</x:v>
      </x:c>
      <x:c r="B143" s="24" t="n">
        <x:v>46369</x:v>
      </x:c>
      <x:c r="C143" s="18" t="n">
        <x:f>MONTH(B143)</x:f>
        <x:v>12</x:v>
      </x:c>
      <x:c r="D143" s="16" t="str">
        <x:v>شمال</x:v>
      </x:c>
      <x:c r="E143" s="16" t="str">
        <x:v>ملزومات مصرفی</x:v>
      </x:c>
      <x:c r="F143" s="16" t="str">
        <x:v>کاغذ</x:v>
      </x:c>
      <x:c r="G143" s="16" t="n">
        <x:v>12</x:v>
      </x:c>
      <x:c r="H143" s="20" t="n">
        <x:v>4200000</x:v>
      </x:c>
      <x:c r="I143" s="20" t="n">
        <x:v>3058000</x:v>
      </x:c>
      <x:c r="J143" s="16" t="n">
        <x:v>0</x:v>
      </x:c>
      <x:c r="K143" s="16" t="n">
        <x:v>0</x:v>
      </x:c>
      <x:c r="L143" s="22" t="n">
        <x:f>MAX(0,(G143-K143)*H143*(1-J143/100))</x:f>
        <x:v>50400000</x:v>
      </x:c>
      <x:c r="M143" s="22" t="n">
        <x:f>MAX(0,(G143-K143)*I143)</x:f>
        <x:v>36696000</x:v>
      </x:c>
      <x:c r="N143" s="22" t="n">
        <x:f>L143-M143</x:f>
        <x:v>13704000</x:v>
      </x:c>
      <x:c r="O143" s="18" t="str">
        <x:f>IF(OR(G143&lt;0,K143&lt;0,K143&gt;G143,J143&lt;0,J143&gt;100,H143&lt;0,I143&lt;0),"بازبینی","تأیید")</x:f>
        <x:v>تأیید</x:v>
      </x:c>
    </x:row>
    <x:row r="144" ht="23" customHeight="1">
      <x:c r="A144" s="13" t="str">
        <x:v>S-1204</x:v>
      </x:c>
      <x:c r="B144" s="24" t="n">
        <x:v>46372</x:v>
      </x:c>
      <x:c r="C144" s="18" t="n">
        <x:f>MONTH(B144)</x:f>
        <x:v>12</x:v>
      </x:c>
      <x:c r="D144" s="16" t="str">
        <x:v>جنوب</x:v>
      </x:c>
      <x:c r="E144" s="16" t="str">
        <x:v>تجهیزات اداری</x:v>
      </x:c>
      <x:c r="F144" s="16" t="str">
        <x:v>میز کار</x:v>
      </x:c>
      <x:c r="G144" s="16" t="n">
        <x:v>2</x:v>
      </x:c>
      <x:c r="H144" s="20" t="n">
        <x:v>4000000</x:v>
      </x:c>
      <x:c r="I144" s="20" t="n">
        <x:v>2922000</x:v>
      </x:c>
      <x:c r="J144" s="16" t="n">
        <x:v>5</x:v>
      </x:c>
      <x:c r="K144" s="16" t="n">
        <x:v>0</x:v>
      </x:c>
      <x:c r="L144" s="22" t="n">
        <x:f>MAX(0,(G144-K144)*H144*(1-J144/100))</x:f>
        <x:v>7600000</x:v>
      </x:c>
      <x:c r="M144" s="22" t="n">
        <x:f>MAX(0,(G144-K144)*I144)</x:f>
        <x:v>5844000</x:v>
      </x:c>
      <x:c r="N144" s="22" t="n">
        <x:f>L144-M144</x:f>
        <x:v>1756000</x:v>
      </x:c>
      <x:c r="O144" s="18" t="str">
        <x:f>IF(OR(G144&lt;0,K144&lt;0,K144&gt;G144,J144&lt;0,J144&gt;100,H144&lt;0,I144&lt;0),"بازبینی","تأیید")</x:f>
        <x:v>تأیید</x:v>
      </x:c>
    </x:row>
    <x:row r="145" ht="23" customHeight="1">
      <x:c r="A145" s="13" t="str">
        <x:v>S-1205</x:v>
      </x:c>
      <x:c r="B145" s="24" t="n">
        <x:v>46370</x:v>
      </x:c>
      <x:c r="C145" s="18" t="n">
        <x:f>MONTH(B145)</x:f>
        <x:v>12</x:v>
      </x:c>
      <x:c r="D145" s="16" t="str">
        <x:v>جنوب</x:v>
      </x:c>
      <x:c r="E145" s="16" t="str">
        <x:v>تجهیزات اداری</x:v>
      </x:c>
      <x:c r="F145" s="16" t="str">
        <x:v>میز کار</x:v>
      </x:c>
      <x:c r="G145" s="16" t="n">
        <x:v>11</x:v>
      </x:c>
      <x:c r="H145" s="20" t="n">
        <x:v>3900000</x:v>
      </x:c>
      <x:c r="I145" s="20" t="n">
        <x:v>3017000</x:v>
      </x:c>
      <x:c r="J145" s="16" t="n">
        <x:v>0</x:v>
      </x:c>
      <x:c r="K145" s="16" t="n">
        <x:v>0</x:v>
      </x:c>
      <x:c r="L145" s="22" t="n">
        <x:f>MAX(0,(G145-K145)*H145*(1-J145/100))</x:f>
        <x:v>42900000</x:v>
      </x:c>
      <x:c r="M145" s="22" t="n">
        <x:f>MAX(0,(G145-K145)*I145)</x:f>
        <x:v>33187000</x:v>
      </x:c>
      <x:c r="N145" s="22" t="n">
        <x:f>L145-M145</x:f>
        <x:v>9713000</x:v>
      </x:c>
      <x:c r="O145" s="18" t="str">
        <x:f>IF(OR(G145&lt;0,K145&lt;0,K145&gt;G145,J145&lt;0,J145&gt;100,H145&lt;0,I145&lt;0),"بازبینی","تأیید")</x:f>
        <x:v>تأیید</x:v>
      </x:c>
    </x:row>
    <x:row r="146" ht="23" customHeight="1">
      <x:c r="A146" s="13" t="str">
        <x:v>S-1206</x:v>
      </x:c>
      <x:c r="B146" s="24" t="n">
        <x:v>46381</x:v>
      </x:c>
      <x:c r="C146" s="18" t="n">
        <x:f>MONTH(B146)</x:f>
        <x:v>12</x:v>
      </x:c>
      <x:c r="D146" s="16" t="str">
        <x:v>جنوب</x:v>
      </x:c>
      <x:c r="E146" s="16" t="str">
        <x:v>تجهیزات اداری</x:v>
      </x:c>
      <x:c r="F146" s="16" t="str">
        <x:v>صندلی اداری</x:v>
      </x:c>
      <x:c r="G146" s="16" t="n">
        <x:v>2</x:v>
      </x:c>
      <x:c r="H146" s="20" t="n">
        <x:v>1500000</x:v>
      </x:c>
      <x:c r="I146" s="20" t="n">
        <x:v>847000</x:v>
      </x:c>
      <x:c r="J146" s="16" t="n">
        <x:v>5</x:v>
      </x:c>
      <x:c r="K146" s="16" t="n">
        <x:v>0</x:v>
      </x:c>
      <x:c r="L146" s="22" t="n">
        <x:f>MAX(0,(G146-K146)*H146*(1-J146/100))</x:f>
        <x:v>2850000</x:v>
      </x:c>
      <x:c r="M146" s="22" t="n">
        <x:f>MAX(0,(G146-K146)*I146)</x:f>
        <x:v>1694000</x:v>
      </x:c>
      <x:c r="N146" s="22" t="n">
        <x:f>L146-M146</x:f>
        <x:v>1156000</x:v>
      </x:c>
      <x:c r="O146" s="18" t="str">
        <x:f>IF(OR(G146&lt;0,K146&lt;0,K146&gt;G146,J146&lt;0,J146&gt;100,H146&lt;0,I146&lt;0),"بازبینی","تأیید")</x:f>
        <x:v>تأیید</x:v>
      </x:c>
    </x:row>
    <x:row r="147" ht="23" customHeight="1">
      <x:c r="A147" s="13" t="str">
        <x:v>S-1207</x:v>
      </x:c>
      <x:c r="B147" s="24" t="n">
        <x:v>46382</x:v>
      </x:c>
      <x:c r="C147" s="18" t="n">
        <x:f>MONTH(B147)</x:f>
        <x:v>12</x:v>
      </x:c>
      <x:c r="D147" s="16" t="str">
        <x:v>غرب</x:v>
      </x:c>
      <x:c r="E147" s="16" t="str">
        <x:v>تجهیزات اداری</x:v>
      </x:c>
      <x:c r="F147" s="16" t="str">
        <x:v>قفسه</x:v>
      </x:c>
      <x:c r="G147" s="16" t="n">
        <x:v>16</x:v>
      </x:c>
      <x:c r="H147" s="20" t="n">
        <x:v>5000000</x:v>
      </x:c>
      <x:c r="I147" s="20" t="n">
        <x:v>2715000</x:v>
      </x:c>
      <x:c r="J147" s="16" t="n">
        <x:v>5</x:v>
      </x:c>
      <x:c r="K147" s="16" t="n">
        <x:v>0</x:v>
      </x:c>
      <x:c r="L147" s="22" t="n">
        <x:f>MAX(0,(G147-K147)*H147*(1-J147/100))</x:f>
        <x:v>76000000</x:v>
      </x:c>
      <x:c r="M147" s="22" t="n">
        <x:f>MAX(0,(G147-K147)*I147)</x:f>
        <x:v>43440000</x:v>
      </x:c>
      <x:c r="N147" s="22" t="n">
        <x:f>L147-M147</x:f>
        <x:v>32560000</x:v>
      </x:c>
      <x:c r="O147" s="18" t="str">
        <x:f>IF(OR(G147&lt;0,K147&lt;0,K147&gt;G147,J147&lt;0,J147&gt;100,H147&lt;0,I147&lt;0),"بازبینی","تأیید")</x:f>
        <x:v>تأیید</x:v>
      </x:c>
    </x:row>
    <x:row r="148" ht="23" customHeight="1">
      <x:c r="A148" s="13" t="str">
        <x:v>S-1208</x:v>
      </x:c>
      <x:c r="B148" s="24" t="n">
        <x:v>46376</x:v>
      </x:c>
      <x:c r="C148" s="18" t="n">
        <x:f>MONTH(B148)</x:f>
        <x:v>12</x:v>
      </x:c>
      <x:c r="D148" s="16" t="str">
        <x:v>جنوب</x:v>
      </x:c>
      <x:c r="E148" s="16" t="str">
        <x:v>خدمات</x:v>
      </x:c>
      <x:c r="F148" s="16" t="str">
        <x:v>آموزش</x:v>
      </x:c>
      <x:c r="G148" s="16" t="n">
        <x:v>9</x:v>
      </x:c>
      <x:c r="H148" s="20" t="n">
        <x:v>6200000</x:v>
      </x:c>
      <x:c r="I148" s="20" t="n">
        <x:v>4100000</x:v>
      </x:c>
      <x:c r="J148" s="16" t="n">
        <x:v>12</x:v>
      </x:c>
      <x:c r="K148" s="16" t="n">
        <x:v>0</x:v>
      </x:c>
      <x:c r="L148" s="22" t="n">
        <x:f>MAX(0,(G148-K148)*H148*(1-J148/100))</x:f>
        <x:v>49104000</x:v>
      </x:c>
      <x:c r="M148" s="22" t="n">
        <x:f>MAX(0,(G148-K148)*I148)</x:f>
        <x:v>36900000</x:v>
      </x:c>
      <x:c r="N148" s="22" t="n">
        <x:f>L148-M148</x:f>
        <x:v>12204000</x:v>
      </x:c>
      <x:c r="O148" s="18" t="str">
        <x:f>IF(OR(G148&lt;0,K148&lt;0,K148&gt;G148,J148&lt;0,J148&gt;100,H148&lt;0,I148&lt;0),"بازبینی","تأیید")</x:f>
        <x:v>تأیید</x:v>
      </x:c>
    </x:row>
    <x:row r="149" ht="23" customHeight="1">
      <x:c r="A149" s="13" t="str">
        <x:v>S-1209</x:v>
      </x:c>
      <x:c r="B149" s="24" t="n">
        <x:v>46363</x:v>
      </x:c>
      <x:c r="C149" s="18" t="n">
        <x:f>MONTH(B149)</x:f>
        <x:v>12</x:v>
      </x:c>
      <x:c r="D149" s="16" t="str">
        <x:v>غرب</x:v>
      </x:c>
      <x:c r="E149" s="16" t="str">
        <x:v>ملزومات مصرفی</x:v>
      </x:c>
      <x:c r="F149" s="16" t="str">
        <x:v>جوهر</x:v>
      </x:c>
      <x:c r="G149" s="16" t="n">
        <x:v>17</x:v>
      </x:c>
      <x:c r="H149" s="20" t="n">
        <x:v>4100000</x:v>
      </x:c>
      <x:c r="I149" s="20" t="n">
        <x:v>3297000</x:v>
      </x:c>
      <x:c r="J149" s="16" t="n">
        <x:v>0</x:v>
      </x:c>
      <x:c r="K149" s="16" t="n">
        <x:v>0</x:v>
      </x:c>
      <x:c r="L149" s="22" t="n">
        <x:f>MAX(0,(G149-K149)*H149*(1-J149/100))</x:f>
        <x:v>69700000</x:v>
      </x:c>
      <x:c r="M149" s="22" t="n">
        <x:f>MAX(0,(G149-K149)*I149)</x:f>
        <x:v>56049000</x:v>
      </x:c>
      <x:c r="N149" s="22" t="n">
        <x:f>L149-M149</x:f>
        <x:v>13651000</x:v>
      </x:c>
      <x:c r="O149" s="18" t="str">
        <x:f>IF(OR(G149&lt;0,K149&lt;0,K149&gt;G149,J149&lt;0,J149&gt;100,H149&lt;0,I149&lt;0),"بازبینی","تأیید")</x:f>
        <x:v>تأیید</x:v>
      </x:c>
    </x:row>
    <x:row r="150" ht="23" customHeight="1">
      <x:c r="A150" s="13" t="str">
        <x:v>S-1210</x:v>
      </x:c>
      <x:c r="B150" s="24" t="n">
        <x:v>46366</x:v>
      </x:c>
      <x:c r="C150" s="18" t="n">
        <x:f>MONTH(B150)</x:f>
        <x:v>12</x:v>
      </x:c>
      <x:c r="D150" s="16" t="str">
        <x:v>غرب</x:v>
      </x:c>
      <x:c r="E150" s="16" t="str">
        <x:v>ملزومات مصرفی</x:v>
      </x:c>
      <x:c r="F150" s="16" t="str">
        <x:v>جوهر</x:v>
      </x:c>
      <x:c r="G150" s="16" t="n">
        <x:v>2</x:v>
      </x:c>
      <x:c r="H150" s="20" t="n">
        <x:v>1900000</x:v>
      </x:c>
      <x:c r="I150" s="20" t="n">
        <x:v>1061000</x:v>
      </x:c>
      <x:c r="J150" s="16" t="n">
        <x:v>8</x:v>
      </x:c>
      <x:c r="K150" s="16" t="n">
        <x:v>0</x:v>
      </x:c>
      <x:c r="L150" s="22" t="n">
        <x:f>MAX(0,(G150-K150)*H150*(1-J150/100))</x:f>
        <x:v>3496000</x:v>
      </x:c>
      <x:c r="M150" s="22" t="n">
        <x:f>MAX(0,(G150-K150)*I150)</x:f>
        <x:v>2122000</x:v>
      </x:c>
      <x:c r="N150" s="22" t="n">
        <x:f>L150-M150</x:f>
        <x:v>1374000</x:v>
      </x:c>
      <x:c r="O150" s="18" t="str">
        <x:f>IF(OR(G150&lt;0,K150&lt;0,K150&gt;G150,J150&lt;0,J150&gt;100,H150&lt;0,I150&lt;0),"بازبینی","تأیید")</x:f>
        <x:v>تأیید</x:v>
      </x:c>
    </x:row>
    <x:row r="151" ht="23" customHeight="1">
      <x:c r="A151" s="13" t="str">
        <x:v>S-1211</x:v>
      </x:c>
      <x:c r="B151" s="24" t="n">
        <x:v>46371</x:v>
      </x:c>
      <x:c r="C151" s="18" t="n">
        <x:f>MONTH(B151)</x:f>
        <x:v>12</x:v>
      </x:c>
      <x:c r="D151" s="16" t="str">
        <x:v>جنوب</x:v>
      </x:c>
      <x:c r="E151" s="16" t="str">
        <x:v>ملزومات مصرفی</x:v>
      </x:c>
      <x:c r="F151" s="16" t="str">
        <x:v>زونکن</x:v>
      </x:c>
      <x:c r="G151" s="16" t="n">
        <x:v>7</x:v>
      </x:c>
      <x:c r="H151" s="20" t="n">
        <x:v>1900000</x:v>
      </x:c>
      <x:c r="I151" s="20" t="n">
        <x:v>1052000</x:v>
      </x:c>
      <x:c r="J151" s="16" t="n">
        <x:v>8</x:v>
      </x:c>
      <x:c r="K151" s="16" t="n">
        <x:v>1</x:v>
      </x:c>
      <x:c r="L151" s="22" t="n">
        <x:f>MAX(0,(G151-K151)*H151*(1-J151/100))</x:f>
        <x:v>10488000</x:v>
      </x:c>
      <x:c r="M151" s="22" t="n">
        <x:f>MAX(0,(G151-K151)*I151)</x:f>
        <x:v>6312000</x:v>
      </x:c>
      <x:c r="N151" s="22" t="n">
        <x:f>L151-M151</x:f>
        <x:v>4176000</x:v>
      </x:c>
      <x:c r="O151" s="18" t="str">
        <x:f>IF(OR(G151&lt;0,K151&lt;0,K151&gt;G151,J151&lt;0,J151&gt;100,H151&lt;0,I151&lt;0),"بازبینی","تأیید")</x:f>
        <x:v>تأیید</x:v>
      </x:c>
    </x:row>
    <x:row r="152" ht="23" customHeight="1">
      <x:c r="A152" s="13" t="str">
        <x:v>S-1212</x:v>
      </x:c>
      <x:c r="B152" s="24" t="n">
        <x:v>46367</x:v>
      </x:c>
      <x:c r="C152" s="18" t="n">
        <x:f>MONTH(B152)</x:f>
        <x:v>12</x:v>
      </x:c>
      <x:c r="D152" s="16" t="str">
        <x:v>شمال</x:v>
      </x:c>
      <x:c r="E152" s="16" t="str">
        <x:v>تجهیزات اداری</x:v>
      </x:c>
      <x:c r="F152" s="16" t="str">
        <x:v>صندلی اداری</x:v>
      </x:c>
      <x:c r="G152" s="16" t="n">
        <x:v>8</x:v>
      </x:c>
      <x:c r="H152" s="20" t="n">
        <x:v>2800000</x:v>
      </x:c>
      <x:c r="I152" s="20" t="n">
        <x:v>2099000</x:v>
      </x:c>
      <x:c r="J152" s="16" t="n">
        <x:v>0</x:v>
      </x:c>
      <x:c r="K152" s="16" t="n">
        <x:v>0</x:v>
      </x:c>
      <x:c r="L152" s="22" t="n">
        <x:f>MAX(0,(G152-K152)*H152*(1-J152/100))</x:f>
        <x:v>22400000</x:v>
      </x:c>
      <x:c r="M152" s="22" t="n">
        <x:f>MAX(0,(G152-K152)*I152)</x:f>
        <x:v>16792000</x:v>
      </x:c>
      <x:c r="N152" s="22" t="n">
        <x:f>L152-M152</x:f>
        <x:v>5608000</x:v>
      </x:c>
      <x:c r="O152" s="18" t="str">
        <x:f>IF(OR(G152&lt;0,K152&lt;0,K152&gt;G152,J152&lt;0,J152&gt;100,H152&lt;0,I152&lt;0),"بازبینی","تأیید")</x:f>
        <x:v>تأیید</x:v>
      </x:c>
    </x:row>
  </x:sheetData>
  <x:mergeCells>
    <x:mergeCell ref="A1:O2"/>
    <x:mergeCell ref="A3:O3"/>
  </x:mergeCells>
  <x:dataValidations count="2">
    <x:dataValidation type="list" sqref="D9:D152">
      <x:formula1>"تهران,مرکز,شمال,جنوب"</x:formula1>
    </x:dataValidation>
    <x:dataValidation type="list" sqref="E9:E152">
      <x:formula1>"تجهیزات اداری,لوازم دیجیتال,ملزومات مصرفی,خدمات"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گزارش فروش | ۱۲ ماه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مقایسه فروش، هدف و سود؛ مرجع نمودار داشبورد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ماه</x:v>
      </x:c>
      <x:c r="B8" s="6" t="str">
        <x:v>فروش خالص</x:v>
      </x:c>
      <x:c r="C8" s="6" t="str">
        <x:v>هدف فروش</x:v>
      </x:c>
      <x:c r="D8" s="6" t="str">
        <x:v>سود ناخالص</x:v>
      </x:c>
      <x:c r="E8" s="6" t="str">
        <x:v>حاشیه سود</x:v>
      </x:c>
    </x:row>
    <x:row r="9" ht="25" customHeight="1">
      <x:c r="A9" s="13" t="n">
        <x:v>1</x:v>
      </x:c>
      <x:c r="B9" s="22" t="n">
        <x:f>SUMIF('داده‌ها'!$C$9:$C$152,A9,'داده‌ها'!$L$9:$L$152)</x:f>
        <x:v>548587000</x:v>
      </x:c>
      <x:c r="C9" s="22" t="n">
        <x:f>'پارامترها'!B8</x:f>
        <x:v>900000000</x:v>
      </x:c>
      <x:c r="D9" s="22" t="n">
        <x:f>SUMIF('داده‌ها'!$C$9:$C$152,A9,'داده‌ها'!$N$9:$N$152)</x:f>
        <x:v>179329000</x:v>
      </x:c>
      <x:c r="E9" s="44" t="n">
        <x:f>IFERROR(D9/B9,0)</x:f>
        <x:v>0.32689254393560185</x:v>
      </x:c>
    </x:row>
    <x:row r="10" ht="25" customHeight="1">
      <x:c r="A10" s="13" t="n">
        <x:v>2</x:v>
      </x:c>
      <x:c r="B10" s="22" t="n">
        <x:f>SUMIF('داده‌ها'!$C$9:$C$152,A10,'داده‌ها'!$L$9:$L$152)</x:f>
        <x:v>388008000</x:v>
      </x:c>
      <x:c r="C10" s="22" t="n">
        <x:f>'پارامترها'!B9</x:f>
        <x:v>950000000</x:v>
      </x:c>
      <x:c r="D10" s="22" t="n">
        <x:f>SUMIF('داده‌ها'!$C$9:$C$152,A10,'داده‌ها'!$N$9:$N$152)</x:f>
        <x:v>99006000</x:v>
      </x:c>
      <x:c r="E10" s="44" t="n">
        <x:f>IFERROR(D10/B10,0)</x:f>
        <x:v>0.2551648419620214</x:v>
      </x:c>
    </x:row>
    <x:row r="11" ht="25" customHeight="1">
      <x:c r="A11" s="13" t="n">
        <x:v>3</x:v>
      </x:c>
      <x:c r="B11" s="22" t="n">
        <x:f>SUMIF('داده‌ها'!$C$9:$C$152,A11,'داده‌ها'!$L$9:$L$152)</x:f>
        <x:v>437164000</x:v>
      </x:c>
      <x:c r="C11" s="22" t="n">
        <x:f>'پارامترها'!B10</x:f>
        <x:v>1010000000</x:v>
      </x:c>
      <x:c r="D11" s="22" t="n">
        <x:f>SUMIF('داده‌ها'!$C$9:$C$152,A11,'داده‌ها'!$N$9:$N$152)</x:f>
        <x:v>137559000</x:v>
      </x:c>
      <x:c r="E11" s="44" t="n">
        <x:f>IFERROR(D11/B11,0)</x:f>
        <x:v>0.3146622320227649</x:v>
      </x:c>
    </x:row>
    <x:row r="12" ht="25" customHeight="1">
      <x:c r="A12" s="13" t="n">
        <x:v>4</x:v>
      </x:c>
      <x:c r="B12" s="22" t="n">
        <x:f>SUMIF('داده‌ها'!$C$9:$C$152,A12,'داده‌ها'!$L$9:$L$152)</x:f>
        <x:v>422844000</x:v>
      </x:c>
      <x:c r="C12" s="22" t="n">
        <x:f>'پارامترها'!B11</x:f>
        <x:v>910000000</x:v>
      </x:c>
      <x:c r="D12" s="22" t="n">
        <x:f>SUMIF('داده‌ها'!$C$9:$C$152,A12,'داده‌ها'!$N$9:$N$152)</x:f>
        <x:v>152641000</x:v>
      </x:c>
      <x:c r="E12" s="44" t="n">
        <x:f>IFERROR(D12/B12,0)</x:f>
        <x:v>0.3609865576903066</x:v>
      </x:c>
    </x:row>
    <x:row r="13" ht="25" customHeight="1">
      <x:c r="A13" s="13" t="n">
        <x:v>5</x:v>
      </x:c>
      <x:c r="B13" s="22" t="n">
        <x:f>SUMIF('داده‌ها'!$C$9:$C$152,A13,'داده‌ها'!$L$9:$L$152)</x:f>
        <x:v>431416000</x:v>
      </x:c>
      <x:c r="C13" s="22" t="n">
        <x:f>'پارامترها'!B12</x:f>
        <x:v>920000000</x:v>
      </x:c>
      <x:c r="D13" s="22" t="n">
        <x:f>SUMIF('داده‌ها'!$C$9:$C$152,A13,'داده‌ها'!$N$9:$N$152)</x:f>
        <x:v>118005000</x:v>
      </x:c>
      <x:c r="E13" s="44" t="n">
        <x:f>IFERROR(D13/B13,0)</x:f>
        <x:v>0.27352949357464723</x:v>
      </x:c>
    </x:row>
    <x:row r="14" ht="25" customHeight="1">
      <x:c r="A14" s="13" t="n">
        <x:v>6</x:v>
      </x:c>
      <x:c r="B14" s="22" t="n">
        <x:f>SUMIF('داده‌ها'!$C$9:$C$152,A14,'داده‌ها'!$L$9:$L$152)</x:f>
        <x:v>452046000</x:v>
      </x:c>
      <x:c r="C14" s="22" t="n">
        <x:f>'پارامترها'!B13</x:f>
        <x:v>1090000000</x:v>
      </x:c>
      <x:c r="D14" s="22" t="n">
        <x:f>SUMIF('داده‌ها'!$C$9:$C$152,A14,'داده‌ها'!$N$9:$N$152)</x:f>
        <x:v>165908000</x:v>
      </x:c>
      <x:c r="E14" s="44" t="n">
        <x:f>IFERROR(D14/B14,0)</x:f>
        <x:v>0.3670157461851227</x:v>
      </x:c>
    </x:row>
    <x:row r="15" ht="25" customHeight="1">
      <x:c r="A15" s="13" t="n">
        <x:v>7</x:v>
      </x:c>
      <x:c r="B15" s="22" t="n">
        <x:f>SUMIF('داده‌ها'!$C$9:$C$152,A15,'داده‌ها'!$L$9:$L$152)</x:f>
        <x:v>325254000</x:v>
      </x:c>
      <x:c r="C15" s="22" t="n">
        <x:f>'پارامترها'!B14</x:f>
        <x:v>930000000</x:v>
      </x:c>
      <x:c r="D15" s="22" t="n">
        <x:f>SUMIF('داده‌ها'!$C$9:$C$152,A15,'داده‌ها'!$N$9:$N$152)</x:f>
        <x:v>90495000</x:v>
      </x:c>
      <x:c r="E15" s="44" t="n">
        <x:f>IFERROR(D15/B15,0)</x:f>
        <x:v>0.27822870741020866</x:v>
      </x:c>
    </x:row>
    <x:row r="16" ht="25" customHeight="1">
      <x:c r="A16" s="13" t="n">
        <x:v>8</x:v>
      </x:c>
      <x:c r="B16" s="22" t="n">
        <x:f>SUMIF('داده‌ها'!$C$9:$C$152,A16,'داده‌ها'!$L$9:$L$152)</x:f>
        <x:v>315512000</x:v>
      </x:c>
      <x:c r="C16" s="22" t="n">
        <x:f>'پارامترها'!B15</x:f>
        <x:v>1030000000</x:v>
      </x:c>
      <x:c r="D16" s="22" t="n">
        <x:f>SUMIF('داده‌ها'!$C$9:$C$152,A16,'داده‌ها'!$N$9:$N$152)</x:f>
        <x:v>89108000</x:v>
      </x:c>
      <x:c r="E16" s="44" t="n">
        <x:f>IFERROR(D16/B16,0)</x:f>
        <x:v>0.2824234894393874</x:v>
      </x:c>
    </x:row>
    <x:row r="17" ht="25" customHeight="1">
      <x:c r="A17" s="13" t="n">
        <x:v>9</x:v>
      </x:c>
      <x:c r="B17" s="22" t="n">
        <x:f>SUMIF('داده‌ها'!$C$9:$C$152,A17,'داده‌ها'!$L$9:$L$152)</x:f>
        <x:v>590840000</x:v>
      </x:c>
      <x:c r="C17" s="22" t="n">
        <x:f>'پارامترها'!B16</x:f>
        <x:v>990000000</x:v>
      </x:c>
      <x:c r="D17" s="22" t="n">
        <x:f>SUMIF('داده‌ها'!$C$9:$C$152,A17,'داده‌ها'!$N$9:$N$152)</x:f>
        <x:v>187839000</x:v>
      </x:c>
      <x:c r="E17" s="44" t="n">
        <x:f>IFERROR(D17/B17,0)</x:f>
        <x:v>0.31791855663123686</x:v>
      </x:c>
    </x:row>
    <x:row r="18" ht="25" customHeight="1">
      <x:c r="A18" s="13" t="n">
        <x:v>10</x:v>
      </x:c>
      <x:c r="B18" s="22" t="n">
        <x:f>SUMIF('داده‌ها'!$C$9:$C$152,A18,'داده‌ها'!$L$9:$L$152)</x:f>
        <x:v>248199000</x:v>
      </x:c>
      <x:c r="C18" s="22" t="n">
        <x:f>'پارامترها'!B17</x:f>
        <x:v>1020000000</x:v>
      </x:c>
      <x:c r="D18" s="22" t="n">
        <x:f>SUMIF('داده‌ها'!$C$9:$C$152,A18,'داده‌ها'!$N$9:$N$152)</x:f>
        <x:v>74327000</x:v>
      </x:c>
      <x:c r="E18" s="44" t="n">
        <x:f>IFERROR(D18/B18,0)</x:f>
        <x:v>0.299465348369655</x:v>
      </x:c>
    </x:row>
    <x:row r="19" ht="25" customHeight="1">
      <x:c r="A19" s="13" t="n">
        <x:v>11</x:v>
      </x:c>
      <x:c r="B19" s="22" t="n">
        <x:f>SUMIF('داده‌ها'!$C$9:$C$152,A19,'داده‌ها'!$L$9:$L$152)</x:f>
        <x:v>479475000</x:v>
      </x:c>
      <x:c r="C19" s="22" t="n">
        <x:f>'پارامترها'!B18</x:f>
        <x:v>1080000000</x:v>
      </x:c>
      <x:c r="D19" s="22" t="n">
        <x:f>SUMIF('داده‌ها'!$C$9:$C$152,A19,'داده‌ها'!$N$9:$N$152)</x:f>
        <x:v>172651000</x:v>
      </x:c>
      <x:c r="E19" s="44" t="n">
        <x:f>IFERROR(D19/B19,0)</x:f>
        <x:v>0.3600834245789666</x:v>
      </x:c>
    </x:row>
    <x:row r="20" ht="25" customHeight="1">
      <x:c r="A20" s="13" t="n">
        <x:v>12</x:v>
      </x:c>
      <x:c r="B20" s="22" t="n">
        <x:f>SUMIF('داده‌ها'!$C$9:$C$152,A20,'داده‌ها'!$L$9:$L$152)</x:f>
        <x:v>383018000</x:v>
      </x:c>
      <x:c r="C20" s="22" t="n">
        <x:f>'پارامترها'!B19</x:f>
        <x:v>860000000</x:v>
      </x:c>
      <x:c r="D20" s="22" t="n">
        <x:f>SUMIF('داده‌ها'!$C$9:$C$152,A20,'داده‌ها'!$N$9:$N$152)</x:f>
        <x:v>113366000</x:v>
      </x:c>
      <x:c r="E20" s="44" t="n">
        <x:f>IFERROR(D20/B20,0)</x:f>
        <x:v>0.29598086773989735</x:v>
      </x:c>
    </x:row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پارامترها | اهداف فروش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خانه‌های آبی قابل ویرایش هستند؛ تغییر آن‌ها باید در نتایج فرمول‌ها منعکس شود.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هدف فروش ماه 1</x:v>
      </x:c>
      <x:c r="B8" s="41" t="n">
        <x:v>900000000</x:v>
      </x:c>
      <x:c r="C8" t="str">
        <x:v>تومان / هدف قابل تغییر</x:v>
      </x:c>
    </x:row>
    <x:row r="9" ht="25" customHeight="1">
      <x:c r="A9" t="str">
        <x:v>هدف فروش ماه 2</x:v>
      </x:c>
      <x:c r="B9" s="41" t="n">
        <x:v>950000000</x:v>
      </x:c>
      <x:c r="C9" t="str">
        <x:v>تومان / هدف قابل تغییر</x:v>
      </x:c>
    </x:row>
    <x:row r="10" ht="25" customHeight="1">
      <x:c r="A10" t="str">
        <x:v>هدف فروش ماه 3</x:v>
      </x:c>
      <x:c r="B10" s="41" t="n">
        <x:v>1010000000</x:v>
      </x:c>
      <x:c r="C10" t="str">
        <x:v>تومان / هدف قابل تغییر</x:v>
      </x:c>
    </x:row>
    <x:row r="11" ht="25" customHeight="1">
      <x:c r="A11" t="str">
        <x:v>هدف فروش ماه 4</x:v>
      </x:c>
      <x:c r="B11" s="41" t="n">
        <x:v>910000000</x:v>
      </x:c>
      <x:c r="C11" t="str">
        <x:v>تومان / هدف قابل تغییر</x:v>
      </x:c>
    </x:row>
    <x:row r="12" ht="25" customHeight="1">
      <x:c r="A12" t="str">
        <x:v>هدف فروش ماه 5</x:v>
      </x:c>
      <x:c r="B12" s="41" t="n">
        <x:v>920000000</x:v>
      </x:c>
      <x:c r="C12" t="str">
        <x:v>تومان / هدف قابل تغییر</x:v>
      </x:c>
    </x:row>
    <x:row r="13" ht="25" customHeight="1">
      <x:c r="A13" t="str">
        <x:v>هدف فروش ماه 6</x:v>
      </x:c>
      <x:c r="B13" s="41" t="n">
        <x:v>1090000000</x:v>
      </x:c>
      <x:c r="C13" t="str">
        <x:v>تومان / هدف قابل تغییر</x:v>
      </x:c>
    </x:row>
    <x:row r="14" ht="25" customHeight="1">
      <x:c r="A14" t="str">
        <x:v>هدف فروش ماه 7</x:v>
      </x:c>
      <x:c r="B14" s="41" t="n">
        <x:v>930000000</x:v>
      </x:c>
      <x:c r="C14" t="str">
        <x:v>تومان / هدف قابل تغییر</x:v>
      </x:c>
    </x:row>
    <x:row r="15" ht="25" customHeight="1">
      <x:c r="A15" t="str">
        <x:v>هدف فروش ماه 8</x:v>
      </x:c>
      <x:c r="B15" s="41" t="n">
        <x:v>1030000000</x:v>
      </x:c>
      <x:c r="C15" t="str">
        <x:v>تومان / هدف قابل تغییر</x:v>
      </x:c>
    </x:row>
    <x:row r="16" ht="25" customHeight="1">
      <x:c r="A16" t="str">
        <x:v>هدف فروش ماه 9</x:v>
      </x:c>
      <x:c r="B16" s="41" t="n">
        <x:v>990000000</x:v>
      </x:c>
      <x:c r="C16" t="str">
        <x:v>تومان / هدف قابل تغییر</x:v>
      </x:c>
    </x:row>
    <x:row r="17" ht="25" customHeight="1">
      <x:c r="A17" t="str">
        <x:v>هدف فروش ماه 10</x:v>
      </x:c>
      <x:c r="B17" s="41" t="n">
        <x:v>1020000000</x:v>
      </x:c>
      <x:c r="C17" t="str">
        <x:v>تومان / هدف قابل تغییر</x:v>
      </x:c>
    </x:row>
    <x:row r="18" ht="25" customHeight="1">
      <x:c r="A18" t="str">
        <x:v>هدف فروش ماه 11</x:v>
      </x:c>
      <x:c r="B18" s="41" t="n">
        <x:v>1080000000</x:v>
      </x:c>
      <x:c r="C18" t="str">
        <x:v>تومان / هدف قابل تغییر</x:v>
      </x:c>
    </x:row>
    <x:row r="19" ht="25" customHeight="1">
      <x:c r="A19" t="str">
        <x:v>هدف فروش ماه 12</x:v>
      </x:c>
      <x:c r="B19" s="41" t="n">
        <x:v>860000000</x:v>
      </x:c>
      <x:c r="C19" t="str">
        <x:v>تومان / هدف قابل تغییر</x:v>
      </x:c>
    </x:row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8" t="str">
        <x:v>راهنمای داشبورد فروش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فایل آزمایشی کاملاً مستقل | هیچ مشتری واقعی معرفی نشده است.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31" customHeight="1">
      <x:c r="A6" s="88" t="str">
        <x:v>راهنمای کاربری و شفافیت نمونه</x:v>
      </x:c>
      <x:c r="B6" s="88"/>
      <x:c r="C6" s="88"/>
      <x:c r="D6" s="88"/>
      <x:c r="E6" s="88"/>
      <x:c r="F6" s="88"/>
      <x:c r="G6" s="88"/>
      <x:c r="H6" s="88"/>
    </x:row>
    <x:row r="7" ht="25" customHeight="1"/>
    <x:row r="8" ht="31" customHeight="1">
      <x:c r="A8" s="95" t="str">
        <x:v>هدف و خروجی</x:v>
      </x:c>
      <x:c r="B8" s="95"/>
      <x:c r="C8" s="95"/>
      <x:c r="D8" s="95"/>
      <x:c r="E8" s="95"/>
      <x:c r="F8" s="95"/>
      <x:c r="G8" s="95"/>
      <x:c r="H8" s="95"/>
    </x:row>
    <x:row r="9" ht="27" customHeight="1">
      <x:c r="A9" s="101" t="str">
        <x:v>بررسی فروش، بهای تمام‌شده، حاشیه سود و تحقق هدف ماهانه؛ واحد مالی تمام مبالغ تومان است.</x:v>
      </x:c>
      <x:c r="B9" s="101"/>
      <x:c r="C9" s="101"/>
      <x:c r="D9" s="101"/>
      <x:c r="E9" s="101"/>
      <x:c r="F9" s="101"/>
      <x:c r="G9" s="101"/>
      <x:c r="H9" s="101"/>
    </x:row>
    <x:row r="10" ht="27" customHeight="1">
      <x:c r="A10" s="101"/>
      <x:c r="B10" s="101"/>
      <x:c r="C10" s="101"/>
      <x:c r="D10" s="101"/>
      <x:c r="E10" s="101"/>
      <x:c r="F10" s="101"/>
      <x:c r="G10" s="101"/>
      <x:c r="H10" s="101"/>
    </x:row>
    <x:row r="11" ht="25" customHeight="1"/>
    <x:row r="12" ht="31" customHeight="1">
      <x:c r="A12" s="95" t="str">
        <x:v>ورودی قابل تغییر</x:v>
      </x:c>
      <x:c r="B12" s="95"/>
      <x:c r="C12" s="95"/>
      <x:c r="D12" s="95"/>
      <x:c r="E12" s="95"/>
      <x:c r="F12" s="95"/>
      <x:c r="G12" s="95"/>
      <x:c r="H12" s="95"/>
    </x:row>
    <x:row r="13" ht="27" customHeight="1">
      <x:c r="A13" s="101" t="str">
        <x:v>در برگه «داده‌ها» فقط خانه‌های آبی شامل مقدار، قیمت، منطقه و تاریخ را تغییر دهید؛ ماه و نتیجه‌ها محاسبه می‌شوند.</x:v>
      </x:c>
      <x:c r="B13" s="101"/>
      <x:c r="C13" s="101"/>
      <x:c r="D13" s="101"/>
      <x:c r="E13" s="101"/>
      <x:c r="F13" s="101"/>
      <x:c r="G13" s="101"/>
      <x:c r="H13" s="101"/>
    </x:row>
    <x:row r="14" ht="27" customHeight="1">
      <x:c r="A14" s="101"/>
      <x:c r="B14" s="101"/>
      <x:c r="C14" s="101"/>
      <x:c r="D14" s="101"/>
      <x:c r="E14" s="101"/>
      <x:c r="F14" s="101"/>
      <x:c r="G14" s="101"/>
      <x:c r="H14" s="101"/>
    </x:row>
    <x:row r="15" ht="25" customHeight="1"/>
    <x:row r="16" ht="31" customHeight="1">
      <x:c r="A16" s="95" t="str">
        <x:v>منطق کنترل</x:v>
      </x:c>
      <x:c r="B16" s="95"/>
      <x:c r="C16" s="95"/>
      <x:c r="D16" s="95"/>
      <x:c r="E16" s="95"/>
      <x:c r="F16" s="95"/>
      <x:c r="G16" s="95"/>
      <x:c r="H16" s="95"/>
    </x:row>
    <x:row r="17" ht="27" customHeight="1">
      <x:c r="A17" s="101" t="str">
        <x:v>فروش خالص = (تعداد − برگشتی) × قیمت واحد × (۱ − تخفیف/۱۰۰). سود ناخالص = فروش خالص − بهای کالا.</x:v>
      </x:c>
      <x:c r="B17" s="101"/>
      <x:c r="C17" s="101"/>
      <x:c r="D17" s="101"/>
      <x:c r="E17" s="101"/>
      <x:c r="F17" s="101"/>
      <x:c r="G17" s="101"/>
      <x:c r="H17" s="101"/>
    </x:row>
    <x:row r="18" ht="27" customHeight="1">
      <x:c r="A18" s="101"/>
      <x:c r="B18" s="101"/>
      <x:c r="C18" s="101"/>
      <x:c r="D18" s="101"/>
      <x:c r="E18" s="101"/>
      <x:c r="F18" s="101"/>
      <x:c r="G18" s="101"/>
      <x:c r="H18" s="101"/>
    </x:row>
    <x:row r="19" ht="25" customHeight="1"/>
    <x:row r="20" ht="31" customHeight="1">
      <x:c r="A20" s="95" t="str">
        <x:v>داده و محرمانگی</x:v>
      </x:c>
      <x:c r="B20" s="95"/>
      <x:c r="C20" s="95"/>
      <x:c r="D20" s="95"/>
      <x:c r="E20" s="95"/>
      <x:c r="F20" s="95"/>
      <x:c r="G20" s="95"/>
      <x:c r="H20" s="95"/>
    </x:row>
    <x:row r="21" ht="27" customHeight="1">
      <x:c r="A21" s="101" t="str">
        <x:v>۱۴۴ ردیف کاملاً ساختگی هستند؛ مبنای حسابرسی یا گزارش درآمد واقعی نیستند. تاریخ‌ها میلادی هستند.</x:v>
      </x:c>
      <x:c r="B21" s="101"/>
      <x:c r="C21" s="101"/>
      <x:c r="D21" s="101"/>
      <x:c r="E21" s="101"/>
      <x:c r="F21" s="101"/>
      <x:c r="G21" s="101"/>
      <x:c r="H21" s="101"/>
    </x:row>
    <x:row r="22" ht="27" customHeight="1">
      <x:c r="A22" s="101"/>
      <x:c r="B22" s="101"/>
      <x:c r="C22" s="101"/>
      <x:c r="D22" s="101"/>
      <x:c r="E22" s="101"/>
      <x:c r="F22" s="101"/>
      <x:c r="G22" s="101"/>
      <x:c r="H22" s="101"/>
    </x:row>
    <x:row r="23" ht="25" customHeight="1"/>
    <x:row r="24" ht="31" customHeight="1">
      <x:c r="A24" s="95" t="str">
        <x:v>سناریوی پذیرش</x:v>
      </x:c>
      <x:c r="B24" s="95"/>
      <x:c r="C24" s="95"/>
      <x:c r="D24" s="95"/>
      <x:c r="E24" s="95"/>
      <x:c r="F24" s="95"/>
      <x:c r="G24" s="95"/>
      <x:c r="H24" s="95"/>
    </x:row>
    <x:row r="25" ht="27" customHeight="1">
      <x:c r="A25" s="101" t="str">
        <x:v>تعداد فروش یک ردیف را تغییر دهید؛ فروش خالص، سود، خلاصه ماه و KPI داشبورد باید همگی تغییر کنند.</x:v>
      </x:c>
      <x:c r="B25" s="101"/>
      <x:c r="C25" s="101"/>
      <x:c r="D25" s="101"/>
      <x:c r="E25" s="101"/>
      <x:c r="F25" s="101"/>
      <x:c r="G25" s="101"/>
      <x:c r="H25" s="101"/>
    </x:row>
    <x:row r="26" ht="27" customHeight="1">
      <x:c r="A26" s="101"/>
      <x:c r="B26" s="101"/>
      <x:c r="C26" s="101"/>
      <x:c r="D26" s="101"/>
      <x:c r="E26" s="101"/>
      <x:c r="F26" s="101"/>
      <x:c r="G26" s="101"/>
      <x:c r="H26" s="101"/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</x:mergeCells>
  <x:pageMargins left="0.7" right="0.7" top="0.75" bottom="0.75" header="0.3" footer="0.3"/>
</x:worksheet>
</file>